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5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<sst xmlns="http://schemas.openxmlformats.org/spreadsheetml/2006/main" count="63" uniqueCount="39">
  <si>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</si>
  <si>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</si>
  <si>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</si>
  <si>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</si>
  <si>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</si>
  <si>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</si>
  <si>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</si>
  <si>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</si>
  <si>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</si>
  <si>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</si>
  <si>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</si>
  <si>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</si>
  <si>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</si>
  <si>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</si>
  <si>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</si>
  <si>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</si>
  <si>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</si>
  <si>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</si>
  <si>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</si>
  <si>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</si>
  <si>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</si>
  <si>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Captain America: The Winter Soldier</t>
  </si>
  <si>
    <t>Forum Hungary</t>
  </si>
  <si>
    <t>n/a</t>
  </si>
  <si>
    <t>Rio 2</t>
  </si>
  <si>
    <t>InterCom</t>
  </si>
  <si>
    <t>Noah</t>
  </si>
  <si>
    <t>UIP</t>
  </si>
  <si>
    <t>Divergent</t>
  </si>
  <si>
    <t>Pro Video</t>
  </si>
  <si>
    <t>The Grand Budapest Hotel</t>
  </si>
  <si>
    <t>Son of God</t>
  </si>
  <si>
    <t>A Company</t>
  </si>
  <si>
    <t>Ride Along</t>
  </si>
  <si>
    <t>Need for Speed</t>
  </si>
  <si>
    <t>Mr. Peabody &amp; Sherman</t>
  </si>
  <si>
    <t>32+48</t>
  </si>
  <si>
    <t>Les Profs</t>
  </si>
  <si>
    <t>Cinetel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</si>
</sst>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  <numFmt numFmtId="190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4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9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3" fontId="14" fillId="34" borderId="26" xfId="57" applyNumberFormat="1" applyFont="1" applyFill="1" applyBorder="1" applyAlignment="1" applyProtection="1">
      <alignment vertical="center"/>
      <protection locked="0"/>
    </xf>
    <xf numFmtId="189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57" applyNumberFormat="1" applyFont="1" applyFill="1" applyBorder="1" applyAlignment="1" applyProtection="1">
      <alignment horizontal="left" vertical="center"/>
      <protection locked="0"/>
    </xf>
    <xf numFmtId="3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/>
    </xf>
    <xf numFmtId="3" fontId="15" fillId="34" borderId="26" xfId="43" applyNumberFormat="1" applyFont="1" applyFill="1" applyBorder="1" applyAlignment="1" applyProtection="1">
      <alignment horizontal="right"/>
      <protection/>
    </xf>
    <xf numFmtId="3" fontId="14" fillId="34" borderId="26" xfId="65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83" fontId="14" fillId="34" borderId="26" xfId="65" applyNumberFormat="1" applyFont="1" applyFill="1" applyBorder="1" applyAlignment="1" applyProtection="1">
      <alignment horizontal="right"/>
      <protection/>
    </xf>
    <xf numFmtId="190" fontId="14" fillId="34" borderId="26" xfId="43" applyNumberFormat="1" applyFont="1" applyFill="1" applyBorder="1" applyAlignment="1">
      <alignment/>
    </xf>
    <xf numFmtId="190" fontId="15" fillId="34" borderId="26" xfId="43" applyNumberFormat="1" applyFont="1" applyFill="1" applyBorder="1" applyAlignment="1">
      <alignment/>
    </xf>
    <xf numFmtId="3" fontId="14" fillId="34" borderId="26" xfId="42" applyNumberFormat="1" applyFont="1" applyFill="1" applyBorder="1" applyAlignment="1">
      <alignment/>
    </xf>
    <xf numFmtId="3" fontId="14" fillId="34" borderId="26" xfId="42" applyNumberFormat="1" applyFont="1" applyFill="1" applyBorder="1" applyAlignment="1">
      <alignment horizontal="right"/>
    </xf>
    <xf numFmtId="3" fontId="15" fillId="34" borderId="26" xfId="56" applyNumberFormat="1" applyFont="1" applyFill="1" applyBorder="1">
      <alignment/>
      <protection/>
    </xf>
    <xf numFmtId="3" fontId="14" fillId="34" borderId="26" xfId="41" applyNumberFormat="1" applyFont="1" applyFill="1" applyBorder="1" applyAlignment="1" applyProtection="1">
      <alignment/>
      <protection/>
    </xf>
    <xf numFmtId="3" fontId="14" fillId="0" borderId="26" xfId="42" applyNumberFormat="1" applyFont="1" applyBorder="1" applyAlignment="1">
      <alignment horizontal="right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0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686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15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10-13 APRIL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11" sqref="C1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58" t="s">
        <v>0</v>
      </c>
      <c r="D2" s="60" t="s">
        <v>1</v>
      </c>
      <c r="E2" s="60" t="s">
        <v>2</v>
      </c>
      <c r="F2" s="64" t="s">
        <v>3</v>
      </c>
      <c r="G2" s="64" t="s">
        <v>4</v>
      </c>
      <c r="H2" s="64" t="s">
        <v>5</v>
      </c>
      <c r="I2" s="63" t="s">
        <v>18</v>
      </c>
      <c r="J2" s="63"/>
      <c r="K2" s="63" t="s">
        <v>6</v>
      </c>
      <c r="L2" s="63"/>
      <c r="M2" s="63" t="s">
        <v>7</v>
      </c>
      <c r="N2" s="63"/>
      <c r="O2" s="63" t="s">
        <v>8</v>
      </c>
      <c r="P2" s="63"/>
      <c r="Q2" s="63" t="s">
        <v>9</v>
      </c>
      <c r="R2" s="63"/>
      <c r="S2" s="63"/>
      <c r="T2" s="63"/>
      <c r="U2" s="63" t="s">
        <v>10</v>
      </c>
      <c r="V2" s="63"/>
      <c r="W2" s="63" t="s">
        <v>11</v>
      </c>
      <c r="X2" s="63"/>
      <c r="Y2" s="68"/>
    </row>
    <row r="3" spans="1:25" ht="30" customHeight="1">
      <c r="A3" s="13"/>
      <c r="B3" s="14"/>
      <c r="C3" s="59"/>
      <c r="D3" s="61"/>
      <c r="E3" s="62"/>
      <c r="F3" s="65"/>
      <c r="G3" s="65"/>
      <c r="H3" s="65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69" t="s">
        <v>21</v>
      </c>
      <c r="D4" s="70">
        <v>41739</v>
      </c>
      <c r="E4" s="71" t="s">
        <v>22</v>
      </c>
      <c r="F4" s="72">
        <v>54</v>
      </c>
      <c r="G4" s="72" t="s">
        <v>23</v>
      </c>
      <c r="H4" s="72">
        <v>1</v>
      </c>
      <c r="I4" s="73">
        <v>13126076</v>
      </c>
      <c r="J4" s="73">
        <v>8958</v>
      </c>
      <c r="K4" s="73">
        <v>17124482</v>
      </c>
      <c r="L4" s="73">
        <v>11714</v>
      </c>
      <c r="M4" s="73">
        <v>28159439</v>
      </c>
      <c r="N4" s="73">
        <v>18732</v>
      </c>
      <c r="O4" s="73">
        <v>20329640</v>
      </c>
      <c r="P4" s="73">
        <v>13199</v>
      </c>
      <c r="Q4" s="74">
        <f aca="true" t="shared" si="0" ref="Q4:R8">+I4+K4+M4+O4</f>
        <v>78739637</v>
      </c>
      <c r="R4" s="74">
        <f t="shared" si="0"/>
        <v>52603</v>
      </c>
      <c r="S4" s="75" t="e">
        <f>IF(Q4&lt;&gt;0,R4/G4,"")</f>
        <v>#VALUE!</v>
      </c>
      <c r="T4" s="75">
        <f>IF(Q4&lt;&gt;0,Q4/R4,"")</f>
        <v>1496.865901184343</v>
      </c>
      <c r="U4" s="76">
        <v>0</v>
      </c>
      <c r="V4" s="77">
        <f>IF(U4&lt;&gt;0,-(U4-Q4)/U4,"")</f>
      </c>
      <c r="W4" s="48">
        <v>78739637</v>
      </c>
      <c r="X4" s="48">
        <v>52603</v>
      </c>
      <c r="Y4" s="75">
        <f>W4/X4</f>
        <v>1496.865901184343</v>
      </c>
    </row>
    <row r="5" spans="1:25" ht="30" customHeight="1">
      <c r="A5" s="40">
        <v>2</v>
      </c>
      <c r="B5" s="41"/>
      <c r="C5" s="69" t="s">
        <v>24</v>
      </c>
      <c r="D5" s="70">
        <v>41739</v>
      </c>
      <c r="E5" s="71" t="s">
        <v>25</v>
      </c>
      <c r="F5" s="72">
        <v>56</v>
      </c>
      <c r="G5" s="72" t="s">
        <v>23</v>
      </c>
      <c r="H5" s="72">
        <v>1</v>
      </c>
      <c r="I5" s="78">
        <v>3141640</v>
      </c>
      <c r="J5" s="78">
        <v>2372</v>
      </c>
      <c r="K5" s="78">
        <v>6606640</v>
      </c>
      <c r="L5" s="78">
        <v>4877</v>
      </c>
      <c r="M5" s="78">
        <v>22036011</v>
      </c>
      <c r="N5" s="78">
        <v>16441</v>
      </c>
      <c r="O5" s="78">
        <v>19502982</v>
      </c>
      <c r="P5" s="78">
        <v>14613</v>
      </c>
      <c r="Q5" s="74">
        <f t="shared" si="0"/>
        <v>51287273</v>
      </c>
      <c r="R5" s="74">
        <f t="shared" si="0"/>
        <v>38303</v>
      </c>
      <c r="S5" s="75" t="e">
        <f>IF(Q5&lt;&gt;0,R5/G5,"")</f>
        <v>#VALUE!</v>
      </c>
      <c r="T5" s="75">
        <f>IF(Q5&lt;&gt;0,Q5/R5,"")</f>
        <v>1338.9884082186775</v>
      </c>
      <c r="U5" s="76">
        <v>0</v>
      </c>
      <c r="V5" s="77">
        <f>IF(U5&lt;&gt;0,-(U5-Q5)/U5,"")</f>
      </c>
      <c r="W5" s="79">
        <v>51287273</v>
      </c>
      <c r="X5" s="79">
        <v>38303</v>
      </c>
      <c r="Y5" s="75">
        <f>W5/X5</f>
        <v>1338.9884082186775</v>
      </c>
    </row>
    <row r="6" spans="1:25" ht="30" customHeight="1">
      <c r="A6" s="40">
        <v>3</v>
      </c>
      <c r="B6" s="41"/>
      <c r="C6" s="69" t="s">
        <v>26</v>
      </c>
      <c r="D6" s="70">
        <v>41725</v>
      </c>
      <c r="E6" s="71" t="s">
        <v>27</v>
      </c>
      <c r="F6" s="72">
        <v>52</v>
      </c>
      <c r="G6" s="72">
        <v>52</v>
      </c>
      <c r="H6" s="72">
        <v>3</v>
      </c>
      <c r="I6" s="80">
        <v>2580440</v>
      </c>
      <c r="J6" s="80">
        <v>1815</v>
      </c>
      <c r="K6" s="80">
        <v>4371748</v>
      </c>
      <c r="L6" s="80">
        <v>3025</v>
      </c>
      <c r="M6" s="80">
        <v>9626314</v>
      </c>
      <c r="N6" s="80">
        <v>6435</v>
      </c>
      <c r="O6" s="80">
        <v>6238721</v>
      </c>
      <c r="P6" s="80">
        <v>4150</v>
      </c>
      <c r="Q6" s="74">
        <f t="shared" si="0"/>
        <v>22817223</v>
      </c>
      <c r="R6" s="74">
        <f t="shared" si="0"/>
        <v>15425</v>
      </c>
      <c r="S6" s="75">
        <f>IF(Q6&lt;&gt;0,R6/G6,"")</f>
        <v>296.63461538461536</v>
      </c>
      <c r="T6" s="75">
        <f>IF(Q6&lt;&gt;0,Q6/R6,"")</f>
        <v>1479.2364991896272</v>
      </c>
      <c r="U6" s="76">
        <v>46340288</v>
      </c>
      <c r="V6" s="77">
        <f>IF(U6&lt;&gt;0,-(U6-Q6)/U6,"")</f>
        <v>-0.5076158568544071</v>
      </c>
      <c r="W6" s="48">
        <v>165122336</v>
      </c>
      <c r="X6" s="48">
        <v>110913</v>
      </c>
      <c r="Y6" s="75">
        <f>W6/X6</f>
        <v>1488.7554750119464</v>
      </c>
    </row>
    <row r="7" spans="1:25" ht="30" customHeight="1">
      <c r="A7" s="40">
        <v>4</v>
      </c>
      <c r="B7" s="41"/>
      <c r="C7" s="69" t="s">
        <v>28</v>
      </c>
      <c r="D7" s="70">
        <v>41718</v>
      </c>
      <c r="E7" s="71" t="s">
        <v>29</v>
      </c>
      <c r="F7" s="72">
        <v>32</v>
      </c>
      <c r="G7" s="72" t="s">
        <v>23</v>
      </c>
      <c r="H7" s="72">
        <v>4</v>
      </c>
      <c r="I7" s="81">
        <v>1030345</v>
      </c>
      <c r="J7" s="81">
        <v>765</v>
      </c>
      <c r="K7" s="81">
        <v>1907505</v>
      </c>
      <c r="L7" s="81">
        <v>1443</v>
      </c>
      <c r="M7" s="81">
        <v>3685565</v>
      </c>
      <c r="N7" s="81">
        <v>2693</v>
      </c>
      <c r="O7" s="81">
        <v>2293241</v>
      </c>
      <c r="P7" s="81">
        <v>1660</v>
      </c>
      <c r="Q7" s="74">
        <f t="shared" si="0"/>
        <v>8916656</v>
      </c>
      <c r="R7" s="74">
        <f t="shared" si="0"/>
        <v>6561</v>
      </c>
      <c r="S7" s="75" t="e">
        <f>IF(Q7&lt;&gt;0,R7/G7,"")</f>
        <v>#VALUE!</v>
      </c>
      <c r="T7" s="75">
        <f>IF(Q7&lt;&gt;0,Q7/R7,"")</f>
        <v>1359.039170858101</v>
      </c>
      <c r="U7" s="76">
        <v>12985094</v>
      </c>
      <c r="V7" s="77">
        <f>IF(U7&lt;&gt;0,-(U7-Q7)/U7,"")</f>
        <v>-0.3133160222020726</v>
      </c>
      <c r="W7" s="82">
        <v>67769600</v>
      </c>
      <c r="X7" s="82">
        <v>51600</v>
      </c>
      <c r="Y7" s="75">
        <f>W7/X7</f>
        <v>1313.3643410852712</v>
      </c>
    </row>
    <row r="8" spans="1:25" ht="30" customHeight="1">
      <c r="A8" s="40">
        <v>5</v>
      </c>
      <c r="B8" s="41"/>
      <c r="C8" s="69" t="s">
        <v>30</v>
      </c>
      <c r="D8" s="70">
        <v>41718</v>
      </c>
      <c r="E8" s="71" t="s">
        <v>25</v>
      </c>
      <c r="F8" s="72">
        <v>27</v>
      </c>
      <c r="G8" s="72" t="s">
        <v>23</v>
      </c>
      <c r="H8" s="72">
        <v>4</v>
      </c>
      <c r="I8" s="78">
        <v>1225135</v>
      </c>
      <c r="J8" s="78">
        <v>926</v>
      </c>
      <c r="K8" s="78">
        <v>2014792</v>
      </c>
      <c r="L8" s="78">
        <v>1416</v>
      </c>
      <c r="M8" s="78">
        <v>3285949</v>
      </c>
      <c r="N8" s="78">
        <v>2283</v>
      </c>
      <c r="O8" s="78">
        <v>2376614</v>
      </c>
      <c r="P8" s="78">
        <v>1658</v>
      </c>
      <c r="Q8" s="74">
        <f t="shared" si="0"/>
        <v>8902490</v>
      </c>
      <c r="R8" s="74">
        <f t="shared" si="0"/>
        <v>6283</v>
      </c>
      <c r="S8" s="75" t="e">
        <f>IF(Q8&lt;&gt;0,R8/G8,"")</f>
        <v>#VALUE!</v>
      </c>
      <c r="T8" s="75">
        <f>IF(Q8&lt;&gt;0,Q8/R8,"")</f>
        <v>1416.9170778290625</v>
      </c>
      <c r="U8" s="76">
        <v>11651526</v>
      </c>
      <c r="V8" s="77">
        <f>IF(U8&lt;&gt;0,-(U8-Q8)/U8,"")</f>
        <v>-0.23593785054421199</v>
      </c>
      <c r="W8" s="79">
        <v>72961253</v>
      </c>
      <c r="X8" s="79">
        <v>54047</v>
      </c>
      <c r="Y8" s="75">
        <f>W8/X8</f>
        <v>1349.9593501952004</v>
      </c>
    </row>
    <row r="9" spans="1:25" ht="30" customHeight="1">
      <c r="A9" s="40">
        <v>6</v>
      </c>
      <c r="B9" s="41"/>
      <c r="C9" s="69" t="s">
        <v>31</v>
      </c>
      <c r="D9" s="70">
        <v>41739</v>
      </c>
      <c r="E9" s="71" t="s">
        <v>32</v>
      </c>
      <c r="F9" s="72">
        <v>30</v>
      </c>
      <c r="G9" s="72" t="s">
        <v>23</v>
      </c>
      <c r="H9" s="72">
        <v>1</v>
      </c>
      <c r="I9" s="83">
        <v>742184</v>
      </c>
      <c r="J9" s="83">
        <v>568</v>
      </c>
      <c r="K9" s="83">
        <v>960970</v>
      </c>
      <c r="L9" s="83">
        <v>762</v>
      </c>
      <c r="M9" s="83">
        <v>1755040</v>
      </c>
      <c r="N9" s="83">
        <v>1330</v>
      </c>
      <c r="O9" s="83">
        <v>1554680</v>
      </c>
      <c r="P9" s="83">
        <v>1183</v>
      </c>
      <c r="Q9" s="74">
        <f>+I9+K9+M9+O9</f>
        <v>5012874</v>
      </c>
      <c r="R9" s="74">
        <f>+J9+L9+N9+P9</f>
        <v>3843</v>
      </c>
      <c r="S9" s="75" t="e">
        <f>IF(Q9&lt;&gt;0,R9/G9,"")</f>
        <v>#VALUE!</v>
      </c>
      <c r="T9" s="75">
        <f>IF(Q9&lt;&gt;0,Q9/R9,"")</f>
        <v>1304.4168618266979</v>
      </c>
      <c r="U9" s="76">
        <v>0</v>
      </c>
      <c r="V9" s="77">
        <f>IF(U9&lt;&gt;0,-(U9-Q9)/U9,"")</f>
      </c>
      <c r="W9" s="74">
        <v>5012874</v>
      </c>
      <c r="X9" s="74">
        <v>3843</v>
      </c>
      <c r="Y9" s="75">
        <f>W9/X9</f>
        <v>1304.4168618266979</v>
      </c>
    </row>
    <row r="10" spans="1:25" ht="30" customHeight="1">
      <c r="A10" s="40">
        <v>7</v>
      </c>
      <c r="B10" s="41"/>
      <c r="C10" s="69" t="s">
        <v>33</v>
      </c>
      <c r="D10" s="70">
        <v>41718</v>
      </c>
      <c r="E10" s="71" t="s">
        <v>27</v>
      </c>
      <c r="F10" s="72">
        <v>26</v>
      </c>
      <c r="G10" s="72" t="s">
        <v>23</v>
      </c>
      <c r="H10" s="72">
        <v>4</v>
      </c>
      <c r="I10" s="73">
        <v>368000</v>
      </c>
      <c r="J10" s="73">
        <v>279</v>
      </c>
      <c r="K10" s="73">
        <v>800900</v>
      </c>
      <c r="L10" s="73">
        <v>593</v>
      </c>
      <c r="M10" s="73">
        <v>1717045</v>
      </c>
      <c r="N10" s="73">
        <v>1268</v>
      </c>
      <c r="O10" s="73">
        <v>944520</v>
      </c>
      <c r="P10" s="73">
        <v>684</v>
      </c>
      <c r="Q10" s="74">
        <f aca="true" t="shared" si="1" ref="Q10:R12">+I10+K10+M10+O10</f>
        <v>3830465</v>
      </c>
      <c r="R10" s="74">
        <f t="shared" si="1"/>
        <v>2824</v>
      </c>
      <c r="S10" s="75" t="e">
        <f>IF(Q10&lt;&gt;0,R10/G10,"")</f>
        <v>#VALUE!</v>
      </c>
      <c r="T10" s="75">
        <f>IF(Q10&lt;&gt;0,Q10/R10,"")</f>
        <v>1356.396954674221</v>
      </c>
      <c r="U10" s="76">
        <v>6318610</v>
      </c>
      <c r="V10" s="77">
        <f>IF(U10&lt;&gt;0,-(U10-Q10)/U10,"")</f>
        <v>-0.3937804358870068</v>
      </c>
      <c r="W10" s="48">
        <v>36154410</v>
      </c>
      <c r="X10" s="48">
        <v>27399</v>
      </c>
      <c r="Y10" s="75">
        <f>W10/X10</f>
        <v>1319.5521734369868</v>
      </c>
    </row>
    <row r="11" spans="1:25" ht="30" customHeight="1">
      <c r="A11" s="40">
        <v>8</v>
      </c>
      <c r="B11" s="41"/>
      <c r="C11" s="69" t="s">
        <v>34</v>
      </c>
      <c r="D11" s="70">
        <v>41711</v>
      </c>
      <c r="E11" s="71" t="s">
        <v>29</v>
      </c>
      <c r="F11" s="72">
        <v>36</v>
      </c>
      <c r="G11" s="72" t="s">
        <v>23</v>
      </c>
      <c r="H11" s="72">
        <v>5</v>
      </c>
      <c r="I11" s="81">
        <v>335440</v>
      </c>
      <c r="J11" s="81">
        <v>221</v>
      </c>
      <c r="K11" s="81">
        <v>700995</v>
      </c>
      <c r="L11" s="81">
        <v>487</v>
      </c>
      <c r="M11" s="81">
        <v>1778780</v>
      </c>
      <c r="N11" s="81">
        <v>1197</v>
      </c>
      <c r="O11" s="81">
        <v>934900</v>
      </c>
      <c r="P11" s="81">
        <v>618</v>
      </c>
      <c r="Q11" s="74">
        <f t="shared" si="1"/>
        <v>3750115</v>
      </c>
      <c r="R11" s="74">
        <f t="shared" si="1"/>
        <v>2523</v>
      </c>
      <c r="S11" s="75" t="e">
        <f>IF(Q11&lt;&gt;0,R11/G11,"")</f>
        <v>#VALUE!</v>
      </c>
      <c r="T11" s="75">
        <f>IF(Q11&lt;&gt;0,Q11/R11,"")</f>
        <v>1486.3713832738804</v>
      </c>
      <c r="U11" s="76">
        <v>8011235</v>
      </c>
      <c r="V11" s="77">
        <f>IF(U11&lt;&gt;0,-(U11-Q11)/U11,"")</f>
        <v>-0.5318930227361949</v>
      </c>
      <c r="W11" s="82">
        <v>94230987</v>
      </c>
      <c r="X11" s="82">
        <v>65703</v>
      </c>
      <c r="Y11" s="75">
        <f>W11/X11</f>
        <v>1434.1961097666774</v>
      </c>
    </row>
    <row r="12" spans="1:25" ht="30" customHeight="1">
      <c r="A12" s="40">
        <v>9</v>
      </c>
      <c r="B12" s="41"/>
      <c r="C12" s="69" t="s">
        <v>37</v>
      </c>
      <c r="D12" s="70">
        <v>41732</v>
      </c>
      <c r="E12" s="71" t="s">
        <v>38</v>
      </c>
      <c r="F12" s="72">
        <v>15</v>
      </c>
      <c r="G12" s="72" t="s">
        <v>23</v>
      </c>
      <c r="H12" s="72">
        <v>2</v>
      </c>
      <c r="I12" s="84">
        <v>291745</v>
      </c>
      <c r="J12" s="84">
        <v>216</v>
      </c>
      <c r="K12" s="73">
        <v>683406</v>
      </c>
      <c r="L12" s="73">
        <v>501</v>
      </c>
      <c r="M12" s="73">
        <v>1667342</v>
      </c>
      <c r="N12" s="73">
        <v>1208</v>
      </c>
      <c r="O12" s="73">
        <v>902990</v>
      </c>
      <c r="P12" s="73">
        <v>646</v>
      </c>
      <c r="Q12" s="74">
        <f t="shared" si="1"/>
        <v>3545483</v>
      </c>
      <c r="R12" s="74">
        <f t="shared" si="1"/>
        <v>2571</v>
      </c>
      <c r="S12" s="75" t="e">
        <f>IF(Q12&lt;&gt;0,R12/G12,"")</f>
        <v>#VALUE!</v>
      </c>
      <c r="T12" s="75">
        <f>IF(Q12&lt;&gt;0,Q12/R12,"")</f>
        <v>1379.0287825748735</v>
      </c>
      <c r="U12" s="76">
        <v>5000686</v>
      </c>
      <c r="V12" s="77">
        <f>IF(U12&lt;&gt;0,-(U12-Q12)/U12,"")</f>
        <v>-0.29100067470743013</v>
      </c>
      <c r="W12" s="74">
        <v>9816764</v>
      </c>
      <c r="X12" s="74">
        <v>7176</v>
      </c>
      <c r="Y12" s="75">
        <f>W12/X12</f>
        <v>1367.999442586399</v>
      </c>
    </row>
    <row r="13" spans="1:25" ht="30" customHeight="1">
      <c r="A13" s="40">
        <v>10</v>
      </c>
      <c r="B13" s="41"/>
      <c r="C13" s="69" t="s">
        <v>35</v>
      </c>
      <c r="D13" s="70">
        <v>41711</v>
      </c>
      <c r="E13" s="71" t="s">
        <v>25</v>
      </c>
      <c r="F13" s="72" t="s">
        <v>36</v>
      </c>
      <c r="G13" s="72" t="s">
        <v>23</v>
      </c>
      <c r="H13" s="72">
        <v>5</v>
      </c>
      <c r="I13" s="78">
        <v>127510</v>
      </c>
      <c r="J13" s="78">
        <v>95</v>
      </c>
      <c r="K13" s="78">
        <v>243040</v>
      </c>
      <c r="L13" s="78">
        <v>181</v>
      </c>
      <c r="M13" s="78">
        <v>1700795</v>
      </c>
      <c r="N13" s="78">
        <v>1232</v>
      </c>
      <c r="O13" s="78">
        <v>1443915</v>
      </c>
      <c r="P13" s="78">
        <v>1068</v>
      </c>
      <c r="Q13" s="74">
        <f>+I13+K13+M13+O13</f>
        <v>3515260</v>
      </c>
      <c r="R13" s="74">
        <f>+J13+L13+N13+P13</f>
        <v>2576</v>
      </c>
      <c r="S13" s="75" t="e">
        <f>IF(Q13&lt;&gt;0,R13/G13,"")</f>
        <v>#VALUE!</v>
      </c>
      <c r="T13" s="75">
        <f>IF(Q13&lt;&gt;0,Q13/R13,"")</f>
        <v>1364.6195652173913</v>
      </c>
      <c r="U13" s="76">
        <v>11516841</v>
      </c>
      <c r="V13" s="77">
        <f>IF(U13&lt;&gt;0,-(U13-Q13)/U13,"")</f>
        <v>-0.6947722035929818</v>
      </c>
      <c r="W13" s="79">
        <v>77653511</v>
      </c>
      <c r="X13" s="79">
        <v>58802</v>
      </c>
      <c r="Y13" s="75">
        <f>W13/X13</f>
        <v>1320.593024046801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55" t="s">
        <v>17</v>
      </c>
      <c r="C15" s="56"/>
      <c r="D15" s="56"/>
      <c r="E15" s="57"/>
      <c r="F15" s="23"/>
      <c r="G15" s="23">
        <f>SUM(G4:G14)</f>
        <v>52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190317476</v>
      </c>
      <c r="R15" s="27">
        <f>SUM(R4:R14)</f>
        <v>133512</v>
      </c>
      <c r="S15" s="28">
        <f>R15/G15</f>
        <v>2567.5384615384614</v>
      </c>
      <c r="T15" s="49">
        <f>Q15/R15</f>
        <v>1425.470938941818</v>
      </c>
      <c r="U15" s="54">
        <v>116529618</v>
      </c>
      <c r="V15" s="38">
        <f>IF(U15&lt;&gt;0,-(U15-Q15)/U15,"")</f>
        <v>0.633211189278935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66" t="s">
        <v>19</v>
      </c>
      <c r="V16" s="66"/>
      <c r="W16" s="66"/>
      <c r="X16" s="66"/>
      <c r="Y16" s="66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67"/>
      <c r="V17" s="67"/>
      <c r="W17" s="67"/>
      <c r="X17" s="67"/>
      <c r="Y17" s="67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67"/>
      <c r="V18" s="67"/>
      <c r="W18" s="67"/>
      <c r="X18" s="67"/>
      <c r="Y18" s="67"/>
    </row>
  </sheetData>
  <sheetProtection/>
  <mergeCells count="15"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Andrea Pataki</cp:lastModifiedBy>
  <cp:lastPrinted>2008-10-22T07:58:06Z</cp:lastPrinted>
  <dcterms:created xsi:type="dcterms:W3CDTF">2006-04-04T07:29:08Z</dcterms:created>
  <dcterms:modified xsi:type="dcterms:W3CDTF">2014-04-14T11:16:46Z</dcterms:modified>
  <cp:category/>
  <cp:version/>
  <cp:contentType/>
  <cp:contentStatus/>
</cp:coreProperties>
</file>