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6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<sst xmlns="http://schemas.openxmlformats.org/spreadsheetml/2006/main" count="61" uniqueCount="39">
  <si>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</si>
  <si>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</si>
  <si>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</si>
  <si>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</si>
  <si>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</si>
  <si>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</si>
  <si>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</si>
  <si>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</si>
  <si>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</si>
  <si>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</si>
  <si>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</si>
  <si>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</si>
  <si>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</si>
  <si>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</si>
  <si>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</si>
  <si>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</si>
  <si>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</si>
  <si>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</si>
  <si>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</si>
  <si>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</si>
  <si>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</si>
  <si>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Expendables 3</t>
  </si>
  <si>
    <t>ProVideo</t>
  </si>
  <si>
    <t>n/a</t>
  </si>
  <si>
    <t>Teenage Mutant Ninja Turtles</t>
  </si>
  <si>
    <t>UIP</t>
  </si>
  <si>
    <t>Guardians of the Galaxy</t>
  </si>
  <si>
    <t>Forum Hungary</t>
  </si>
  <si>
    <t>22 Jump Street</t>
  </si>
  <si>
    <t>InterCom</t>
  </si>
  <si>
    <t>Lucy</t>
  </si>
  <si>
    <t>And So it Goes</t>
  </si>
  <si>
    <t>Vertigo</t>
  </si>
  <si>
    <t>Sin City: A Dame to Kill For</t>
  </si>
  <si>
    <t>A Company</t>
  </si>
  <si>
    <t>Sex Tape</t>
  </si>
  <si>
    <t>The House of Magic</t>
  </si>
  <si>
    <t>Step Up: All In</t>
  </si>
  <si>
    <t>Pro Video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</si>
</sst>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5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 horizontal="right"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3" fontId="14" fillId="34" borderId="26" xfId="42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190" fontId="14" fillId="34" borderId="26" xfId="43" applyNumberFormat="1" applyFont="1" applyFill="1" applyBorder="1" applyAlignment="1">
      <alignment/>
    </xf>
    <xf numFmtId="190" fontId="15" fillId="34" borderId="26" xfId="43" applyNumberFormat="1" applyFont="1" applyFill="1" applyBorder="1" applyAlignment="1">
      <alignment/>
    </xf>
    <xf numFmtId="3" fontId="14" fillId="34" borderId="26" xfId="43" applyNumberFormat="1" applyFont="1" applyFill="1" applyBorder="1" applyAlignment="1" applyProtection="1">
      <alignment horizontal="right"/>
      <protection/>
    </xf>
    <xf numFmtId="3" fontId="14" fillId="35" borderId="26" xfId="0" applyNumberFormat="1" applyFont="1" applyFill="1" applyBorder="1" applyAlignment="1">
      <alignment/>
    </xf>
    <xf numFmtId="3" fontId="15" fillId="34" borderId="26" xfId="43" applyNumberFormat="1" applyFont="1" applyFill="1" applyBorder="1" applyAlignment="1">
      <alignment/>
    </xf>
    <xf numFmtId="3" fontId="14" fillId="34" borderId="26" xfId="41" applyNumberFormat="1" applyFont="1" applyFill="1" applyBorder="1" applyAlignment="1" applyProtection="1">
      <alignment horizontal="right"/>
      <protection/>
    </xf>
    <xf numFmtId="0" fontId="14" fillId="34" borderId="26" xfId="0" applyFont="1" applyFill="1" applyBorder="1" applyAlignment="1" applyProtection="1">
      <alignment vertical="center"/>
      <protection locked="0"/>
    </xf>
    <xf numFmtId="0" fontId="14" fillId="34" borderId="26" xfId="0" applyFont="1" applyFill="1" applyBorder="1" applyAlignment="1" applyProtection="1">
      <alignment horizontal="left" vertical="center"/>
      <protection locked="0"/>
    </xf>
    <xf numFmtId="0" fontId="14" fillId="34" borderId="25" xfId="0" applyFont="1" applyFill="1" applyBorder="1" applyAlignment="1" applyProtection="1">
      <alignment horizontal="center" vertical="center"/>
      <protection locked="0"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6" applyNumberFormat="1" applyFont="1" applyFill="1" applyBorder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4-7 SEPTEMBER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Q4" sqref="Q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65" t="s">
        <v>0</v>
      </c>
      <c r="D2" s="67" t="s">
        <v>1</v>
      </c>
      <c r="E2" s="67" t="s">
        <v>2</v>
      </c>
      <c r="F2" s="56" t="s">
        <v>3</v>
      </c>
      <c r="G2" s="56" t="s">
        <v>4</v>
      </c>
      <c r="H2" s="56" t="s">
        <v>5</v>
      </c>
      <c r="I2" s="58" t="s">
        <v>18</v>
      </c>
      <c r="J2" s="58"/>
      <c r="K2" s="58" t="s">
        <v>6</v>
      </c>
      <c r="L2" s="58"/>
      <c r="M2" s="58" t="s">
        <v>7</v>
      </c>
      <c r="N2" s="58"/>
      <c r="O2" s="58" t="s">
        <v>8</v>
      </c>
      <c r="P2" s="58"/>
      <c r="Q2" s="58" t="s">
        <v>9</v>
      </c>
      <c r="R2" s="58"/>
      <c r="S2" s="58"/>
      <c r="T2" s="58"/>
      <c r="U2" s="58" t="s">
        <v>10</v>
      </c>
      <c r="V2" s="58"/>
      <c r="W2" s="58" t="s">
        <v>11</v>
      </c>
      <c r="X2" s="58"/>
      <c r="Y2" s="61"/>
    </row>
    <row r="3" spans="1:25" ht="30" customHeight="1">
      <c r="A3" s="13"/>
      <c r="B3" s="14"/>
      <c r="C3" s="66"/>
      <c r="D3" s="68"/>
      <c r="E3" s="69"/>
      <c r="F3" s="57"/>
      <c r="G3" s="57"/>
      <c r="H3" s="5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0" t="s">
        <v>21</v>
      </c>
      <c r="D4" s="71">
        <v>41877</v>
      </c>
      <c r="E4" s="72" t="s">
        <v>22</v>
      </c>
      <c r="F4" s="73">
        <v>32</v>
      </c>
      <c r="G4" s="73" t="s">
        <v>23</v>
      </c>
      <c r="H4" s="74">
        <v>2</v>
      </c>
      <c r="I4" s="75">
        <v>3295115</v>
      </c>
      <c r="J4" s="75">
        <v>2456</v>
      </c>
      <c r="K4" s="75">
        <v>5289126</v>
      </c>
      <c r="L4" s="75">
        <v>3914</v>
      </c>
      <c r="M4" s="75">
        <v>11521310</v>
      </c>
      <c r="N4" s="75">
        <v>8481</v>
      </c>
      <c r="O4" s="75">
        <v>8049197</v>
      </c>
      <c r="P4" s="75">
        <v>5791</v>
      </c>
      <c r="Q4" s="76">
        <f aca="true" t="shared" si="0" ref="Q4:R8">+I4+K4+M4+O4</f>
        <v>28154748</v>
      </c>
      <c r="R4" s="76">
        <f t="shared" si="0"/>
        <v>20642</v>
      </c>
      <c r="S4" s="77" t="e">
        <f>IF(Q4&lt;&gt;0,R4/G4,"")</f>
        <v>#VALUE!</v>
      </c>
      <c r="T4" s="77">
        <f>IF(Q4&lt;&gt;0,Q4/R4,"")</f>
        <v>1363.9544617769595</v>
      </c>
      <c r="U4" s="78">
        <v>56460465</v>
      </c>
      <c r="V4" s="79">
        <f>IF(U4&lt;&gt;0,-(U4-Q4)/U4,"")</f>
        <v>-0.5013369443556656</v>
      </c>
      <c r="W4" s="78">
        <v>98815308</v>
      </c>
      <c r="X4" s="78">
        <v>74890</v>
      </c>
      <c r="Y4" s="77">
        <f>W4/X4</f>
        <v>1319.4726665776473</v>
      </c>
    </row>
    <row r="5" spans="1:25" ht="30" customHeight="1">
      <c r="A5" s="40">
        <v>2</v>
      </c>
      <c r="B5" s="41"/>
      <c r="C5" s="70" t="s">
        <v>24</v>
      </c>
      <c r="D5" s="71">
        <v>41877</v>
      </c>
      <c r="E5" s="72" t="s">
        <v>25</v>
      </c>
      <c r="F5" s="73">
        <v>50</v>
      </c>
      <c r="G5" s="73">
        <v>78</v>
      </c>
      <c r="H5" s="74">
        <v>2</v>
      </c>
      <c r="I5" s="80">
        <v>1876948</v>
      </c>
      <c r="J5" s="80">
        <v>1366</v>
      </c>
      <c r="K5" s="80">
        <v>3287720</v>
      </c>
      <c r="L5" s="80">
        <v>2384</v>
      </c>
      <c r="M5" s="80">
        <v>9043075</v>
      </c>
      <c r="N5" s="80">
        <v>6733</v>
      </c>
      <c r="O5" s="80">
        <v>6743914</v>
      </c>
      <c r="P5" s="80">
        <v>4884</v>
      </c>
      <c r="Q5" s="76">
        <f t="shared" si="0"/>
        <v>20951657</v>
      </c>
      <c r="R5" s="76">
        <f t="shared" si="0"/>
        <v>15367</v>
      </c>
      <c r="S5" s="77">
        <f>IF(Q5&lt;&gt;0,R5/G5,"")</f>
        <v>197.01282051282053</v>
      </c>
      <c r="T5" s="77">
        <f>IF(Q5&lt;&gt;0,Q5/R5,"")</f>
        <v>1363.418819548383</v>
      </c>
      <c r="U5" s="78">
        <v>38363862</v>
      </c>
      <c r="V5" s="79">
        <f>IF(U5&lt;&gt;0,-(U5-Q5)/U5,"")</f>
        <v>-0.4538699727363215</v>
      </c>
      <c r="W5" s="49">
        <v>67177951</v>
      </c>
      <c r="X5" s="49">
        <v>48659</v>
      </c>
      <c r="Y5" s="77">
        <f>W5/X5</f>
        <v>1380.5863457942005</v>
      </c>
    </row>
    <row r="6" spans="1:25" ht="30" customHeight="1">
      <c r="A6" s="40">
        <v>3</v>
      </c>
      <c r="B6" s="41"/>
      <c r="C6" s="70" t="s">
        <v>26</v>
      </c>
      <c r="D6" s="71">
        <v>41865</v>
      </c>
      <c r="E6" s="72" t="s">
        <v>27</v>
      </c>
      <c r="F6" s="73">
        <v>55</v>
      </c>
      <c r="G6" s="73" t="s">
        <v>23</v>
      </c>
      <c r="H6" s="74">
        <v>4</v>
      </c>
      <c r="I6" s="81">
        <v>2259744</v>
      </c>
      <c r="J6" s="81">
        <v>1592</v>
      </c>
      <c r="K6" s="81">
        <v>4414534</v>
      </c>
      <c r="L6" s="81">
        <v>3071</v>
      </c>
      <c r="M6" s="81">
        <v>8032985</v>
      </c>
      <c r="N6" s="81">
        <v>5620</v>
      </c>
      <c r="O6" s="81">
        <v>5691295</v>
      </c>
      <c r="P6" s="81">
        <v>3821</v>
      </c>
      <c r="Q6" s="76">
        <f t="shared" si="0"/>
        <v>20398558</v>
      </c>
      <c r="R6" s="76">
        <f t="shared" si="0"/>
        <v>14104</v>
      </c>
      <c r="S6" s="77" t="e">
        <f>IF(Q6&lt;&gt;0,R6/G6,"")</f>
        <v>#VALUE!</v>
      </c>
      <c r="T6" s="77">
        <f>IF(Q6&lt;&gt;0,Q6/R6,"")</f>
        <v>1446.2959444129326</v>
      </c>
      <c r="U6" s="78">
        <v>28438173</v>
      </c>
      <c r="V6" s="79">
        <f>IF(U6&lt;&gt;0,-(U6-Q6)/U6,"")</f>
        <v>-0.28270504578476263</v>
      </c>
      <c r="W6" s="49">
        <v>326367836</v>
      </c>
      <c r="X6" s="49">
        <v>224149</v>
      </c>
      <c r="Y6" s="77">
        <f>W6/X6</f>
        <v>1456.030747404628</v>
      </c>
    </row>
    <row r="7" spans="1:25" ht="30" customHeight="1">
      <c r="A7" s="40">
        <v>4</v>
      </c>
      <c r="B7" s="41"/>
      <c r="C7" s="70" t="s">
        <v>28</v>
      </c>
      <c r="D7" s="71">
        <v>41872</v>
      </c>
      <c r="E7" s="72" t="s">
        <v>29</v>
      </c>
      <c r="F7" s="73">
        <v>39</v>
      </c>
      <c r="G7" s="73" t="s">
        <v>23</v>
      </c>
      <c r="H7" s="74">
        <v>3</v>
      </c>
      <c r="I7" s="82">
        <v>1630739</v>
      </c>
      <c r="J7" s="82">
        <v>1306</v>
      </c>
      <c r="K7" s="82">
        <v>3379344</v>
      </c>
      <c r="L7" s="82">
        <v>2681</v>
      </c>
      <c r="M7" s="82">
        <v>6079375</v>
      </c>
      <c r="N7" s="82">
        <v>4630</v>
      </c>
      <c r="O7" s="82">
        <v>4118704</v>
      </c>
      <c r="P7" s="82">
        <v>3086</v>
      </c>
      <c r="Q7" s="76">
        <f t="shared" si="0"/>
        <v>15208162</v>
      </c>
      <c r="R7" s="76">
        <f t="shared" si="0"/>
        <v>11703</v>
      </c>
      <c r="S7" s="77" t="e">
        <f>IF(Q7&lt;&gt;0,R7/G7,"")</f>
        <v>#VALUE!</v>
      </c>
      <c r="T7" s="77">
        <f>IF(Q7&lt;&gt;0,Q7/R7,"")</f>
        <v>1299.5096983679398</v>
      </c>
      <c r="U7" s="78">
        <v>21269994</v>
      </c>
      <c r="V7" s="79">
        <f>IF(U7&lt;&gt;0,-(U7-Q7)/U7,"")</f>
        <v>-0.28499453267358704</v>
      </c>
      <c r="W7" s="83">
        <v>98289922</v>
      </c>
      <c r="X7" s="83">
        <v>77426</v>
      </c>
      <c r="Y7" s="77">
        <f>W7/X7</f>
        <v>1269.4691963939763</v>
      </c>
    </row>
    <row r="8" spans="1:25" ht="30" customHeight="1">
      <c r="A8" s="40">
        <v>5</v>
      </c>
      <c r="B8" s="41"/>
      <c r="C8" s="70" t="s">
        <v>30</v>
      </c>
      <c r="D8" s="71">
        <v>41858</v>
      </c>
      <c r="E8" s="72" t="s">
        <v>25</v>
      </c>
      <c r="F8" s="73">
        <v>45</v>
      </c>
      <c r="G8" s="73">
        <v>46</v>
      </c>
      <c r="H8" s="74">
        <v>5</v>
      </c>
      <c r="I8" s="80">
        <v>1371360</v>
      </c>
      <c r="J8" s="80">
        <v>1092</v>
      </c>
      <c r="K8" s="80">
        <v>2211800</v>
      </c>
      <c r="L8" s="80">
        <v>1819</v>
      </c>
      <c r="M8" s="80">
        <v>4494570</v>
      </c>
      <c r="N8" s="80">
        <v>3613</v>
      </c>
      <c r="O8" s="80">
        <v>2957534</v>
      </c>
      <c r="P8" s="80">
        <v>2475</v>
      </c>
      <c r="Q8" s="76">
        <f t="shared" si="0"/>
        <v>11035264</v>
      </c>
      <c r="R8" s="76">
        <f t="shared" si="0"/>
        <v>8999</v>
      </c>
      <c r="S8" s="77">
        <f>IF(Q8&lt;&gt;0,R8/G8,"")</f>
        <v>195.6304347826087</v>
      </c>
      <c r="T8" s="77">
        <f>IF(Q8&lt;&gt;0,Q8/R8,"")</f>
        <v>1226.2766974108233</v>
      </c>
      <c r="U8" s="78">
        <v>14426335</v>
      </c>
      <c r="V8" s="79">
        <f>IF(U8&lt;&gt;0,-(U8-Q8)/U8,"")</f>
        <v>-0.23506115725165122</v>
      </c>
      <c r="W8" s="49">
        <v>237592261</v>
      </c>
      <c r="X8" s="49">
        <v>182025</v>
      </c>
      <c r="Y8" s="77">
        <f>W8/X8</f>
        <v>1305.2726878176074</v>
      </c>
    </row>
    <row r="9" spans="1:25" ht="30" customHeight="1">
      <c r="A9" s="40">
        <v>6</v>
      </c>
      <c r="B9" s="41"/>
      <c r="C9" s="70" t="s">
        <v>31</v>
      </c>
      <c r="D9" s="71">
        <v>41886</v>
      </c>
      <c r="E9" s="72" t="s">
        <v>32</v>
      </c>
      <c r="F9" s="73">
        <v>32</v>
      </c>
      <c r="G9" s="73" t="s">
        <v>23</v>
      </c>
      <c r="H9" s="74">
        <v>1</v>
      </c>
      <c r="I9" s="84">
        <v>1277860</v>
      </c>
      <c r="J9" s="84">
        <v>951</v>
      </c>
      <c r="K9" s="85">
        <v>2025914</v>
      </c>
      <c r="L9" s="85">
        <v>1458</v>
      </c>
      <c r="M9" s="85">
        <v>3621311</v>
      </c>
      <c r="N9" s="85">
        <v>2659</v>
      </c>
      <c r="O9" s="85">
        <v>2508368</v>
      </c>
      <c r="P9" s="85">
        <v>1805</v>
      </c>
      <c r="Q9" s="76">
        <f>+I9+K9+M9+O9</f>
        <v>9433453</v>
      </c>
      <c r="R9" s="76">
        <f>+J9+L9+N9+P9</f>
        <v>6873</v>
      </c>
      <c r="S9" s="77" t="e">
        <f>IF(Q9&lt;&gt;0,R9/G9,"")</f>
        <v>#VALUE!</v>
      </c>
      <c r="T9" s="77">
        <f>IF(Q9&lt;&gt;0,Q9/R9,"")</f>
        <v>1372.5379019351085</v>
      </c>
      <c r="U9" s="78">
        <v>0</v>
      </c>
      <c r="V9" s="79">
        <f>IF(U9&lt;&gt;0,-(U9-Q9)/U9,"")</f>
      </c>
      <c r="W9" s="86">
        <v>9692653</v>
      </c>
      <c r="X9" s="86">
        <v>7165</v>
      </c>
      <c r="Y9" s="77">
        <f>W9/X9</f>
        <v>1352.7778087927425</v>
      </c>
    </row>
    <row r="10" spans="1:25" ht="30" customHeight="1">
      <c r="A10" s="40">
        <v>7</v>
      </c>
      <c r="B10" s="41"/>
      <c r="C10" s="88" t="s">
        <v>35</v>
      </c>
      <c r="D10" s="71">
        <v>41851</v>
      </c>
      <c r="E10" s="89" t="s">
        <v>29</v>
      </c>
      <c r="F10" s="48">
        <v>51</v>
      </c>
      <c r="G10" s="48" t="s">
        <v>23</v>
      </c>
      <c r="H10" s="90">
        <v>6</v>
      </c>
      <c r="I10" s="82">
        <v>779305</v>
      </c>
      <c r="J10" s="82">
        <v>610</v>
      </c>
      <c r="K10" s="82">
        <v>1531409</v>
      </c>
      <c r="L10" s="82">
        <v>1246</v>
      </c>
      <c r="M10" s="82">
        <v>2897150</v>
      </c>
      <c r="N10" s="82">
        <v>2317</v>
      </c>
      <c r="O10" s="82">
        <v>1533854</v>
      </c>
      <c r="P10" s="82">
        <v>1254</v>
      </c>
      <c r="Q10" s="76">
        <f aca="true" t="shared" si="1" ref="Q10:R13">+I10+K10+M10+O10</f>
        <v>6741718</v>
      </c>
      <c r="R10" s="76">
        <f t="shared" si="1"/>
        <v>5427</v>
      </c>
      <c r="S10" s="77" t="e">
        <f>IF(Q10&lt;&gt;0,R10/G10,"")</f>
        <v>#VALUE!</v>
      </c>
      <c r="T10" s="77">
        <f>IF(Q10&lt;&gt;0,Q10/R10,"")</f>
        <v>1242.2550211903447</v>
      </c>
      <c r="U10" s="78">
        <v>8847615</v>
      </c>
      <c r="V10" s="79">
        <f>IF(U10&lt;&gt;0,-(U10-Q10)/U10,"")</f>
        <v>-0.23801860727438975</v>
      </c>
      <c r="W10" s="83">
        <v>207533402</v>
      </c>
      <c r="X10" s="83">
        <v>161873</v>
      </c>
      <c r="Y10" s="77">
        <f>W10/X10</f>
        <v>1282.075466569471</v>
      </c>
    </row>
    <row r="11" spans="1:25" ht="30" customHeight="1">
      <c r="A11" s="40">
        <v>8</v>
      </c>
      <c r="B11" s="41"/>
      <c r="C11" s="70" t="s">
        <v>33</v>
      </c>
      <c r="D11" s="71">
        <v>41872</v>
      </c>
      <c r="E11" s="72" t="s">
        <v>34</v>
      </c>
      <c r="F11" s="73">
        <v>41</v>
      </c>
      <c r="G11" s="73" t="s">
        <v>23</v>
      </c>
      <c r="H11" s="74">
        <v>3</v>
      </c>
      <c r="I11" s="87">
        <v>947195</v>
      </c>
      <c r="J11" s="87">
        <v>679</v>
      </c>
      <c r="K11" s="87">
        <v>1295183</v>
      </c>
      <c r="L11" s="87">
        <v>918</v>
      </c>
      <c r="M11" s="87">
        <v>1981780</v>
      </c>
      <c r="N11" s="87">
        <v>1463</v>
      </c>
      <c r="O11" s="87">
        <v>1190390</v>
      </c>
      <c r="P11" s="87">
        <v>821</v>
      </c>
      <c r="Q11" s="76">
        <f t="shared" si="1"/>
        <v>5414548</v>
      </c>
      <c r="R11" s="76">
        <f t="shared" si="1"/>
        <v>3881</v>
      </c>
      <c r="S11" s="77" t="e">
        <f>IF(Q11&lt;&gt;0,R11/G11,"")</f>
        <v>#VALUE!</v>
      </c>
      <c r="T11" s="77">
        <f>IF(Q11&lt;&gt;0,Q11/R11,"")</f>
        <v>1395.1424890492142</v>
      </c>
      <c r="U11" s="78">
        <v>7525479</v>
      </c>
      <c r="V11" s="79">
        <f>IF(U11&lt;&gt;0,-(U11-Q11)/U11,"")</f>
        <v>-0.2805045366547432</v>
      </c>
      <c r="W11" s="86">
        <v>43841098</v>
      </c>
      <c r="X11" s="86">
        <v>30665</v>
      </c>
      <c r="Y11" s="77">
        <f>W11/X11</f>
        <v>1429.678721669656</v>
      </c>
    </row>
    <row r="12" spans="1:25" ht="30" customHeight="1">
      <c r="A12" s="40">
        <v>9</v>
      </c>
      <c r="B12" s="41"/>
      <c r="C12" s="70" t="s">
        <v>36</v>
      </c>
      <c r="D12" s="71">
        <v>41872</v>
      </c>
      <c r="E12" s="72" t="s">
        <v>27</v>
      </c>
      <c r="F12" s="73">
        <v>23</v>
      </c>
      <c r="G12" s="73" t="s">
        <v>23</v>
      </c>
      <c r="H12" s="74">
        <v>3</v>
      </c>
      <c r="I12" s="81">
        <v>148110</v>
      </c>
      <c r="J12" s="81">
        <v>118</v>
      </c>
      <c r="K12" s="81">
        <v>407050</v>
      </c>
      <c r="L12" s="81">
        <v>301</v>
      </c>
      <c r="M12" s="81">
        <v>2161930</v>
      </c>
      <c r="N12" s="81">
        <v>1582</v>
      </c>
      <c r="O12" s="81">
        <v>2474135</v>
      </c>
      <c r="P12" s="81">
        <v>1810</v>
      </c>
      <c r="Q12" s="76">
        <f t="shared" si="1"/>
        <v>5191225</v>
      </c>
      <c r="R12" s="76">
        <f t="shared" si="1"/>
        <v>3811</v>
      </c>
      <c r="S12" s="77" t="e">
        <f>IF(Q12&lt;&gt;0,R12/G12,"")</f>
        <v>#VALUE!</v>
      </c>
      <c r="T12" s="77">
        <f>IF(Q12&lt;&gt;0,Q12/R12,"")</f>
        <v>1362.1687221201785</v>
      </c>
      <c r="U12" s="78">
        <v>7986688</v>
      </c>
      <c r="V12" s="79">
        <f>IF(U12&lt;&gt;0,-(U12-Q12)/U12,"")</f>
        <v>-0.3500153004599654</v>
      </c>
      <c r="W12" s="49">
        <v>36672221</v>
      </c>
      <c r="X12" s="49">
        <v>27337</v>
      </c>
      <c r="Y12" s="77">
        <f>W12/X12</f>
        <v>1341.486666422797</v>
      </c>
    </row>
    <row r="13" spans="1:25" ht="30" customHeight="1">
      <c r="A13" s="40">
        <v>10</v>
      </c>
      <c r="B13" s="41"/>
      <c r="C13" s="70" t="s">
        <v>37</v>
      </c>
      <c r="D13" s="71">
        <v>41872</v>
      </c>
      <c r="E13" s="72" t="s">
        <v>38</v>
      </c>
      <c r="F13" s="73">
        <v>35</v>
      </c>
      <c r="G13" s="73" t="s">
        <v>23</v>
      </c>
      <c r="H13" s="74">
        <v>3</v>
      </c>
      <c r="I13" s="91">
        <v>517550</v>
      </c>
      <c r="J13" s="91">
        <v>361</v>
      </c>
      <c r="K13" s="91">
        <v>928735</v>
      </c>
      <c r="L13" s="91">
        <v>639</v>
      </c>
      <c r="M13" s="91">
        <v>1990630</v>
      </c>
      <c r="N13" s="91">
        <v>1345</v>
      </c>
      <c r="O13" s="91">
        <v>1618020</v>
      </c>
      <c r="P13" s="91">
        <v>1118</v>
      </c>
      <c r="Q13" s="76">
        <f t="shared" si="1"/>
        <v>5054935</v>
      </c>
      <c r="R13" s="76">
        <f t="shared" si="1"/>
        <v>3463</v>
      </c>
      <c r="S13" s="77" t="e">
        <f>IF(Q13&lt;&gt;0,R13/G13,"")</f>
        <v>#VALUE!</v>
      </c>
      <c r="T13" s="77">
        <f>IF(Q13&lt;&gt;0,Q13/R13,"")</f>
        <v>1459.698238521513</v>
      </c>
      <c r="U13" s="78">
        <v>7816938</v>
      </c>
      <c r="V13" s="79">
        <f>IF(U13&lt;&gt;0,-(U13-Q13)/U13,"")</f>
        <v>-0.3533356667278159</v>
      </c>
      <c r="W13" s="92">
        <v>38133537.5</v>
      </c>
      <c r="X13" s="92">
        <v>27294</v>
      </c>
      <c r="Y13" s="77">
        <f>W13/X13</f>
        <v>1397.1399391807724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62" t="s">
        <v>17</v>
      </c>
      <c r="C15" s="63"/>
      <c r="D15" s="63"/>
      <c r="E15" s="64"/>
      <c r="F15" s="23"/>
      <c r="G15" s="23">
        <f>SUM(G4:G14)</f>
        <v>124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127584268</v>
      </c>
      <c r="R15" s="27">
        <f>SUM(R4:R14)</f>
        <v>94270</v>
      </c>
      <c r="S15" s="28">
        <f>R15/G15</f>
        <v>760.241935483871</v>
      </c>
      <c r="T15" s="50">
        <f>Q15/R15</f>
        <v>1353.3920441285668</v>
      </c>
      <c r="U15" s="55">
        <v>199056140</v>
      </c>
      <c r="V15" s="38">
        <f>IF(U15&lt;&gt;0,-(U15-Q15)/U15,"")</f>
        <v>-0.3590538428003276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59" t="s">
        <v>19</v>
      </c>
      <c r="V16" s="59"/>
      <c r="W16" s="59"/>
      <c r="X16" s="59"/>
      <c r="Y16" s="5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0"/>
      <c r="V17" s="60"/>
      <c r="W17" s="60"/>
      <c r="X17" s="60"/>
      <c r="Y17" s="6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0"/>
      <c r="V18" s="60"/>
      <c r="W18" s="60"/>
      <c r="X18" s="60"/>
      <c r="Y18" s="60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2008-10-22T07:58:06Z</cp:lastPrinted>
  <dcterms:created xsi:type="dcterms:W3CDTF">2006-04-04T07:29:08Z</dcterms:created>
  <dcterms:modified xsi:type="dcterms:W3CDTF">2014-09-08T11:09:28Z</dcterms:modified>
  <cp:category/>
  <cp:version/>
  <cp:contentType/>
  <cp:contentStatus/>
</cp:coreProperties>
</file>