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7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<sst xmlns="http://schemas.openxmlformats.org/spreadsheetml/2006/main" count="61" uniqueCount="38">
  <si>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</si>
  <si>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</si>
  <si>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</si>
  <si>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</si>
  <si>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</si>
  <si>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</si>
  <si>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</si>
  <si>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</si>
  <si>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</si>
  <si>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</si>
  <si>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</si>
  <si>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</si>
  <si>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</si>
  <si>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</si>
  <si>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</si>
  <si>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</si>
  <si>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</si>
  <si>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</si>
  <si>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</si>
  <si>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</si>
  <si>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</si>
  <si>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Let's Be Cops</t>
  </si>
  <si>
    <t>InterCom</t>
  </si>
  <si>
    <t>n/a</t>
  </si>
  <si>
    <t>The Expendables 3</t>
  </si>
  <si>
    <t>ProVideo</t>
  </si>
  <si>
    <t>The Giver</t>
  </si>
  <si>
    <t>Big Bang Media</t>
  </si>
  <si>
    <t>Guardians of the Galaxy</t>
  </si>
  <si>
    <t>Forum Hungary</t>
  </si>
  <si>
    <t>22 Jump Street</t>
  </si>
  <si>
    <t>Lucy</t>
  </si>
  <si>
    <t>UIP</t>
  </si>
  <si>
    <t>And So it Goes</t>
  </si>
  <si>
    <t>Vertigo</t>
  </si>
  <si>
    <t>The House of Magic</t>
  </si>
  <si>
    <t>If I Stay</t>
  </si>
  <si>
    <t>Teenage Mutant Ninja Turtles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</si>
</sst>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  <numFmt numFmtId="190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4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57" applyNumberFormat="1" applyFont="1" applyFill="1" applyBorder="1" applyAlignment="1" applyProtection="1">
      <alignment vertical="center"/>
      <protection locked="0"/>
    </xf>
    <xf numFmtId="189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57" applyNumberFormat="1" applyFont="1" applyFill="1" applyBorder="1" applyAlignment="1" applyProtection="1">
      <alignment horizontal="left" vertical="center"/>
      <protection locked="0"/>
    </xf>
    <xf numFmtId="3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5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42" applyNumberFormat="1" applyFont="1" applyFill="1" applyBorder="1" applyAlignment="1">
      <alignment horizontal="right"/>
    </xf>
    <xf numFmtId="3" fontId="15" fillId="34" borderId="26" xfId="43" applyNumberFormat="1" applyFont="1" applyFill="1" applyBorder="1" applyAlignment="1" applyProtection="1">
      <alignment horizontal="right"/>
      <protection/>
    </xf>
    <xf numFmtId="3" fontId="14" fillId="34" borderId="26" xfId="65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83" fontId="14" fillId="34" borderId="26" xfId="65" applyNumberFormat="1" applyFont="1" applyFill="1" applyBorder="1" applyAlignment="1" applyProtection="1">
      <alignment horizontal="right"/>
      <protection/>
    </xf>
    <xf numFmtId="3" fontId="15" fillId="34" borderId="26" xfId="56" applyNumberFormat="1" applyFont="1" applyFill="1" applyBorder="1">
      <alignment/>
      <protection/>
    </xf>
    <xf numFmtId="3" fontId="14" fillId="0" borderId="26" xfId="42" applyNumberFormat="1" applyFont="1" applyBorder="1" applyAlignment="1">
      <alignment horizontal="right"/>
    </xf>
    <xf numFmtId="3" fontId="14" fillId="34" borderId="26" xfId="0" applyNumberFormat="1" applyFont="1" applyFill="1" applyBorder="1" applyAlignment="1">
      <alignment horizontal="right"/>
    </xf>
    <xf numFmtId="3" fontId="14" fillId="34" borderId="26" xfId="0" applyNumberFormat="1" applyFont="1" applyFill="1" applyBorder="1" applyAlignment="1">
      <alignment/>
    </xf>
    <xf numFmtId="3" fontId="15" fillId="35" borderId="28" xfId="0" applyNumberFormat="1" applyFont="1" applyFill="1" applyBorder="1" applyAlignment="1">
      <alignment horizontal="right"/>
    </xf>
    <xf numFmtId="190" fontId="14" fillId="34" borderId="26" xfId="43" applyNumberFormat="1" applyFont="1" applyFill="1" applyBorder="1" applyAlignment="1">
      <alignment/>
    </xf>
    <xf numFmtId="190" fontId="15" fillId="34" borderId="26" xfId="43" applyNumberFormat="1" applyFont="1" applyFill="1" applyBorder="1" applyAlignment="1">
      <alignment/>
    </xf>
    <xf numFmtId="3" fontId="14" fillId="34" borderId="26" xfId="42" applyNumberFormat="1" applyFont="1" applyFill="1" applyBorder="1" applyAlignment="1">
      <alignment/>
    </xf>
    <xf numFmtId="3" fontId="14" fillId="34" borderId="26" xfId="43" applyNumberFormat="1" applyFont="1" applyFill="1" applyBorder="1" applyAlignment="1" applyProtection="1">
      <alignment horizontal="right"/>
      <protection/>
    </xf>
    <xf numFmtId="3" fontId="14" fillId="36" borderId="26" xfId="0" applyNumberFormat="1" applyFont="1" applyFill="1" applyBorder="1" applyAlignment="1">
      <alignment/>
    </xf>
    <xf numFmtId="3" fontId="15" fillId="34" borderId="26" xfId="43" applyNumberFormat="1" applyFont="1" applyFill="1" applyBorder="1" applyAlignment="1">
      <alignment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9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  <cellStyle name="Százalék 20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8686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4397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37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11-14 SEPTEMBER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="70" zoomScaleNormal="70" zoomScalePageLayoutView="0" workbookViewId="0" topLeftCell="A1">
      <selection activeCell="V15" sqref="V15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3" t="s">
        <v>0</v>
      </c>
      <c r="D2" s="85" t="s">
        <v>1</v>
      </c>
      <c r="E2" s="85" t="s">
        <v>2</v>
      </c>
      <c r="F2" s="88" t="s">
        <v>3</v>
      </c>
      <c r="G2" s="88" t="s">
        <v>4</v>
      </c>
      <c r="H2" s="88" t="s">
        <v>5</v>
      </c>
      <c r="I2" s="76" t="s">
        <v>18</v>
      </c>
      <c r="J2" s="76"/>
      <c r="K2" s="76" t="s">
        <v>6</v>
      </c>
      <c r="L2" s="76"/>
      <c r="M2" s="76" t="s">
        <v>7</v>
      </c>
      <c r="N2" s="76"/>
      <c r="O2" s="76" t="s">
        <v>8</v>
      </c>
      <c r="P2" s="76"/>
      <c r="Q2" s="76" t="s">
        <v>9</v>
      </c>
      <c r="R2" s="76"/>
      <c r="S2" s="76"/>
      <c r="T2" s="76"/>
      <c r="U2" s="76" t="s">
        <v>10</v>
      </c>
      <c r="V2" s="76"/>
      <c r="W2" s="76" t="s">
        <v>11</v>
      </c>
      <c r="X2" s="76"/>
      <c r="Y2" s="79"/>
    </row>
    <row r="3" spans="1:25" ht="30" customHeight="1">
      <c r="A3" s="13"/>
      <c r="B3" s="14"/>
      <c r="C3" s="84"/>
      <c r="D3" s="86"/>
      <c r="E3" s="87"/>
      <c r="F3" s="89"/>
      <c r="G3" s="89"/>
      <c r="H3" s="89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41893</v>
      </c>
      <c r="E4" s="57" t="s">
        <v>22</v>
      </c>
      <c r="F4" s="58">
        <v>37</v>
      </c>
      <c r="G4" s="58" t="s">
        <v>23</v>
      </c>
      <c r="H4" s="59">
        <v>1</v>
      </c>
      <c r="I4" s="60">
        <v>4528250</v>
      </c>
      <c r="J4" s="60">
        <v>3566</v>
      </c>
      <c r="K4" s="60">
        <v>7539000</v>
      </c>
      <c r="L4" s="60">
        <v>5901</v>
      </c>
      <c r="M4" s="60">
        <v>14639365</v>
      </c>
      <c r="N4" s="60">
        <v>11149</v>
      </c>
      <c r="O4" s="60">
        <v>9349065</v>
      </c>
      <c r="P4" s="60">
        <v>6918</v>
      </c>
      <c r="Q4" s="61">
        <f aca="true" t="shared" si="0" ref="Q4:R8">+I4+K4+M4+O4</f>
        <v>36055680</v>
      </c>
      <c r="R4" s="61">
        <f t="shared" si="0"/>
        <v>27534</v>
      </c>
      <c r="S4" s="62" t="e">
        <f>IF(Q4&lt;&gt;0,R4/G4,"")</f>
        <v>#VALUE!</v>
      </c>
      <c r="T4" s="62">
        <f>IF(Q4&lt;&gt;0,Q4/R4,"")</f>
        <v>1309.4966223578122</v>
      </c>
      <c r="U4" s="63">
        <v>0</v>
      </c>
      <c r="V4" s="64">
        <f>IF(U4&lt;&gt;0,-(U4-Q4)/U4,"")</f>
      </c>
      <c r="W4" s="65">
        <v>36055680</v>
      </c>
      <c r="X4" s="65">
        <v>27534</v>
      </c>
      <c r="Y4" s="62">
        <f>W4/X4</f>
        <v>1309.4966223578122</v>
      </c>
    </row>
    <row r="5" spans="1:25" ht="30" customHeight="1">
      <c r="A5" s="40">
        <v>2</v>
      </c>
      <c r="B5" s="41"/>
      <c r="C5" s="55" t="s">
        <v>24</v>
      </c>
      <c r="D5" s="56">
        <v>41877</v>
      </c>
      <c r="E5" s="57" t="s">
        <v>25</v>
      </c>
      <c r="F5" s="58">
        <v>32</v>
      </c>
      <c r="G5" s="58" t="s">
        <v>23</v>
      </c>
      <c r="H5" s="59">
        <v>3</v>
      </c>
      <c r="I5" s="66">
        <v>1984865</v>
      </c>
      <c r="J5" s="66">
        <v>1432</v>
      </c>
      <c r="K5" s="67">
        <v>3791465</v>
      </c>
      <c r="L5" s="67">
        <v>2758</v>
      </c>
      <c r="M5" s="67">
        <v>8374320</v>
      </c>
      <c r="N5" s="67">
        <v>5923</v>
      </c>
      <c r="O5" s="67">
        <v>5261598</v>
      </c>
      <c r="P5" s="67">
        <v>3667</v>
      </c>
      <c r="Q5" s="61">
        <f t="shared" si="0"/>
        <v>19412248</v>
      </c>
      <c r="R5" s="61">
        <f t="shared" si="0"/>
        <v>13780</v>
      </c>
      <c r="S5" s="62" t="e">
        <f>IF(Q5&lt;&gt;0,R5/G5,"")</f>
        <v>#VALUE!</v>
      </c>
      <c r="T5" s="62">
        <f>IF(Q5&lt;&gt;0,Q5/R5,"")</f>
        <v>1408.7262699564587</v>
      </c>
      <c r="U5" s="63">
        <v>29745798</v>
      </c>
      <c r="V5" s="64">
        <f>IF(U5&lt;&gt;0,-(U5-Q5)/U5,"")</f>
        <v>-0.3473952858820597</v>
      </c>
      <c r="W5" s="63">
        <v>126445508</v>
      </c>
      <c r="X5" s="63">
        <v>95369</v>
      </c>
      <c r="Y5" s="62">
        <f>W5/X5</f>
        <v>1325.8554456898992</v>
      </c>
    </row>
    <row r="6" spans="1:25" ht="30" customHeight="1">
      <c r="A6" s="40">
        <v>3</v>
      </c>
      <c r="B6" s="41"/>
      <c r="C6" s="55" t="s">
        <v>26</v>
      </c>
      <c r="D6" s="56">
        <v>41893</v>
      </c>
      <c r="E6" s="57" t="s">
        <v>27</v>
      </c>
      <c r="F6" s="58">
        <v>50</v>
      </c>
      <c r="G6" s="58" t="s">
        <v>23</v>
      </c>
      <c r="H6" s="59">
        <v>1</v>
      </c>
      <c r="I6" s="60">
        <v>2623920</v>
      </c>
      <c r="J6" s="60">
        <v>2029</v>
      </c>
      <c r="K6" s="60">
        <v>3959697</v>
      </c>
      <c r="L6" s="60">
        <v>2989</v>
      </c>
      <c r="M6" s="60">
        <v>7262539</v>
      </c>
      <c r="N6" s="60">
        <v>5321</v>
      </c>
      <c r="O6" s="60">
        <v>4923563</v>
      </c>
      <c r="P6" s="60">
        <v>3564</v>
      </c>
      <c r="Q6" s="61">
        <f t="shared" si="0"/>
        <v>18769719</v>
      </c>
      <c r="R6" s="61">
        <f t="shared" si="0"/>
        <v>13903</v>
      </c>
      <c r="S6" s="62" t="e">
        <f>IF(Q6&lt;&gt;0,R6/G6,"")</f>
        <v>#VALUE!</v>
      </c>
      <c r="T6" s="62">
        <f>IF(Q6&lt;&gt;0,Q6/R6,"")</f>
        <v>1350.0481191109832</v>
      </c>
      <c r="U6" s="63">
        <v>3848645</v>
      </c>
      <c r="V6" s="64">
        <f>IF(U6&lt;&gt;0,-(U6-Q6)/U6,"")</f>
        <v>3.8769681277436603</v>
      </c>
      <c r="W6" s="65">
        <v>22618364</v>
      </c>
      <c r="X6" s="65">
        <v>16662</v>
      </c>
      <c r="Y6" s="62">
        <f>W6/X6</f>
        <v>1357.4819349417837</v>
      </c>
    </row>
    <row r="7" spans="1:25" ht="30" customHeight="1" thickBot="1">
      <c r="A7" s="40">
        <v>4</v>
      </c>
      <c r="B7" s="41"/>
      <c r="C7" s="55" t="s">
        <v>28</v>
      </c>
      <c r="D7" s="56">
        <v>41865</v>
      </c>
      <c r="E7" s="57" t="s">
        <v>29</v>
      </c>
      <c r="F7" s="58">
        <v>55</v>
      </c>
      <c r="G7" s="58" t="s">
        <v>23</v>
      </c>
      <c r="H7" s="59">
        <v>5</v>
      </c>
      <c r="I7" s="68">
        <v>1807990</v>
      </c>
      <c r="J7" s="68">
        <v>1265</v>
      </c>
      <c r="K7" s="68">
        <v>2950715</v>
      </c>
      <c r="L7" s="68">
        <v>1961</v>
      </c>
      <c r="M7" s="68">
        <v>6209660</v>
      </c>
      <c r="N7" s="68">
        <v>4156</v>
      </c>
      <c r="O7" s="68">
        <v>4237750</v>
      </c>
      <c r="P7" s="68">
        <v>2827</v>
      </c>
      <c r="Q7" s="61">
        <f t="shared" si="0"/>
        <v>15206115</v>
      </c>
      <c r="R7" s="61">
        <f t="shared" si="0"/>
        <v>10209</v>
      </c>
      <c r="S7" s="62" t="e">
        <f>IF(Q7&lt;&gt;0,R7/G7,"")</f>
        <v>#VALUE!</v>
      </c>
      <c r="T7" s="62">
        <f>IF(Q7&lt;&gt;0,Q7/R7,"")</f>
        <v>1489.481339994123</v>
      </c>
      <c r="U7" s="69">
        <v>20398558</v>
      </c>
      <c r="V7" s="64">
        <f>IF(U7&lt;&gt;0,-(U7-Q7)/U7,"")</f>
        <v>-0.25454951276457877</v>
      </c>
      <c r="W7" s="48">
        <v>348060089</v>
      </c>
      <c r="X7" s="48">
        <v>239341</v>
      </c>
      <c r="Y7" s="62">
        <f>W7/X7</f>
        <v>1454.2434810584061</v>
      </c>
    </row>
    <row r="8" spans="1:25" ht="30" customHeight="1" thickBot="1">
      <c r="A8" s="40">
        <v>5</v>
      </c>
      <c r="B8" s="41"/>
      <c r="C8" s="55" t="s">
        <v>37</v>
      </c>
      <c r="D8" s="56">
        <v>41877</v>
      </c>
      <c r="E8" s="57" t="s">
        <v>32</v>
      </c>
      <c r="F8" s="58">
        <v>50</v>
      </c>
      <c r="G8" s="58">
        <v>78</v>
      </c>
      <c r="H8" s="59">
        <v>3</v>
      </c>
      <c r="I8" s="72">
        <v>869669</v>
      </c>
      <c r="J8" s="72">
        <v>616</v>
      </c>
      <c r="K8" s="72">
        <v>1485314</v>
      </c>
      <c r="L8" s="72">
        <v>1087</v>
      </c>
      <c r="M8" s="72">
        <v>5444047</v>
      </c>
      <c r="N8" s="72">
        <v>3869</v>
      </c>
      <c r="O8" s="72">
        <v>4258020</v>
      </c>
      <c r="P8" s="72">
        <v>3051</v>
      </c>
      <c r="Q8" s="61">
        <f t="shared" si="0"/>
        <v>12057050</v>
      </c>
      <c r="R8" s="61">
        <f t="shared" si="0"/>
        <v>8623</v>
      </c>
      <c r="S8" s="62">
        <f>IF(Q8&lt;&gt;0,R8/G8,"")</f>
        <v>110.55128205128206</v>
      </c>
      <c r="T8" s="62">
        <f>IF(Q8&lt;&gt;0,Q8/R8,"")</f>
        <v>1398.2430708570103</v>
      </c>
      <c r="U8" s="69">
        <v>20951657</v>
      </c>
      <c r="V8" s="64">
        <f>IF(U8&lt;&gt;0,-(U8-Q8)/U8,"")</f>
        <v>-0.4245300025673387</v>
      </c>
      <c r="W8" s="48">
        <v>83619873</v>
      </c>
      <c r="X8" s="48">
        <v>60652</v>
      </c>
      <c r="Y8" s="62">
        <f>W8/X8</f>
        <v>1378.6828628899295</v>
      </c>
    </row>
    <row r="9" spans="1:25" ht="30" customHeight="1" thickBot="1">
      <c r="A9" s="40">
        <v>6</v>
      </c>
      <c r="B9" s="41"/>
      <c r="C9" s="55" t="s">
        <v>30</v>
      </c>
      <c r="D9" s="56">
        <v>41872</v>
      </c>
      <c r="E9" s="57" t="s">
        <v>22</v>
      </c>
      <c r="F9" s="58">
        <v>39</v>
      </c>
      <c r="G9" s="58" t="s">
        <v>23</v>
      </c>
      <c r="H9" s="59">
        <v>4</v>
      </c>
      <c r="I9" s="70">
        <v>1269524</v>
      </c>
      <c r="J9" s="70">
        <v>1029</v>
      </c>
      <c r="K9" s="70">
        <v>2508750</v>
      </c>
      <c r="L9" s="70">
        <v>1993</v>
      </c>
      <c r="M9" s="70">
        <v>4752310</v>
      </c>
      <c r="N9" s="70">
        <v>3607</v>
      </c>
      <c r="O9" s="70">
        <v>2797089</v>
      </c>
      <c r="P9" s="70">
        <v>2069</v>
      </c>
      <c r="Q9" s="61">
        <f aca="true" t="shared" si="1" ref="Q9:R13">+I9+K9+M9+O9</f>
        <v>11327673</v>
      </c>
      <c r="R9" s="61">
        <f t="shared" si="1"/>
        <v>8698</v>
      </c>
      <c r="S9" s="62" t="e">
        <f>IF(Q9&lt;&gt;0,R9/G9,"")</f>
        <v>#VALUE!</v>
      </c>
      <c r="T9" s="62">
        <f>IF(Q9&lt;&gt;0,Q9/R9,"")</f>
        <v>1302.3307656932627</v>
      </c>
      <c r="U9" s="69">
        <v>15208162</v>
      </c>
      <c r="V9" s="64">
        <f>IF(U9&lt;&gt;0,-(U9-Q9)/U9,"")</f>
        <v>-0.2551583156465587</v>
      </c>
      <c r="W9" s="71">
        <v>113765755</v>
      </c>
      <c r="X9" s="71">
        <v>89544</v>
      </c>
      <c r="Y9" s="62">
        <f>W9/X9</f>
        <v>1270.5011502724917</v>
      </c>
    </row>
    <row r="10" spans="1:25" ht="30" customHeight="1" thickBot="1">
      <c r="A10" s="40">
        <v>7</v>
      </c>
      <c r="B10" s="41"/>
      <c r="C10" s="55" t="s">
        <v>31</v>
      </c>
      <c r="D10" s="56">
        <v>41858</v>
      </c>
      <c r="E10" s="57" t="s">
        <v>32</v>
      </c>
      <c r="F10" s="58">
        <v>45</v>
      </c>
      <c r="G10" s="58">
        <v>46</v>
      </c>
      <c r="H10" s="59">
        <v>6</v>
      </c>
      <c r="I10" s="72">
        <v>916630</v>
      </c>
      <c r="J10" s="72">
        <v>704</v>
      </c>
      <c r="K10" s="72">
        <v>1800695</v>
      </c>
      <c r="L10" s="72">
        <v>1395</v>
      </c>
      <c r="M10" s="72">
        <v>3615470</v>
      </c>
      <c r="N10" s="72">
        <v>2730</v>
      </c>
      <c r="O10" s="72">
        <v>2200219</v>
      </c>
      <c r="P10" s="72">
        <v>1688</v>
      </c>
      <c r="Q10" s="61">
        <f t="shared" si="1"/>
        <v>8533014</v>
      </c>
      <c r="R10" s="61">
        <f t="shared" si="1"/>
        <v>6517</v>
      </c>
      <c r="S10" s="62">
        <f>IF(Q10&lt;&gt;0,R10/G10,"")</f>
        <v>141.67391304347825</v>
      </c>
      <c r="T10" s="62">
        <f>IF(Q10&lt;&gt;0,Q10/R10,"")</f>
        <v>1309.3469387755101</v>
      </c>
      <c r="U10" s="69">
        <v>11035264</v>
      </c>
      <c r="V10" s="64">
        <f>IF(U10&lt;&gt;0,-(U10-Q10)/U10,"")</f>
        <v>-0.2267503523250554</v>
      </c>
      <c r="W10" s="48">
        <v>249903785</v>
      </c>
      <c r="X10" s="48">
        <v>191993</v>
      </c>
      <c r="Y10" s="62">
        <f>W10/X10</f>
        <v>1301.629668790008</v>
      </c>
    </row>
    <row r="11" spans="1:25" ht="30" customHeight="1">
      <c r="A11" s="40">
        <v>8</v>
      </c>
      <c r="B11" s="41"/>
      <c r="C11" s="55" t="s">
        <v>33</v>
      </c>
      <c r="D11" s="56">
        <v>41886</v>
      </c>
      <c r="E11" s="57" t="s">
        <v>34</v>
      </c>
      <c r="F11" s="58">
        <v>32</v>
      </c>
      <c r="G11" s="58" t="s">
        <v>23</v>
      </c>
      <c r="H11" s="59">
        <v>2</v>
      </c>
      <c r="I11" s="73">
        <v>819373</v>
      </c>
      <c r="J11" s="73">
        <v>617</v>
      </c>
      <c r="K11" s="74">
        <v>1540320</v>
      </c>
      <c r="L11" s="74">
        <v>1100</v>
      </c>
      <c r="M11" s="74">
        <v>3128401</v>
      </c>
      <c r="N11" s="74">
        <v>2194</v>
      </c>
      <c r="O11" s="74">
        <v>1842635</v>
      </c>
      <c r="P11" s="74">
        <v>1304</v>
      </c>
      <c r="Q11" s="61">
        <f t="shared" si="1"/>
        <v>7330729</v>
      </c>
      <c r="R11" s="61">
        <f t="shared" si="1"/>
        <v>5215</v>
      </c>
      <c r="S11" s="62" t="e">
        <f>IF(Q11&lt;&gt;0,R11/G11,"")</f>
        <v>#VALUE!</v>
      </c>
      <c r="T11" s="62">
        <f>IF(Q11&lt;&gt;0,Q11/R11,"")</f>
        <v>1405.7006711409397</v>
      </c>
      <c r="U11" s="63">
        <v>9481688</v>
      </c>
      <c r="V11" s="64">
        <f>IF(U11&lt;&gt;0,-(U11-Q11)/U11,"")</f>
        <v>-0.2268540158672169</v>
      </c>
      <c r="W11" s="75">
        <v>20092332</v>
      </c>
      <c r="X11" s="75">
        <v>15015</v>
      </c>
      <c r="Y11" s="62">
        <f>W11/X11</f>
        <v>1338.1506493506492</v>
      </c>
    </row>
    <row r="12" spans="1:25" ht="30" customHeight="1" thickBot="1">
      <c r="A12" s="40">
        <v>9</v>
      </c>
      <c r="B12" s="41"/>
      <c r="C12" s="55" t="s">
        <v>35</v>
      </c>
      <c r="D12" s="56">
        <v>41872</v>
      </c>
      <c r="E12" s="57" t="s">
        <v>29</v>
      </c>
      <c r="F12" s="58">
        <v>23</v>
      </c>
      <c r="G12" s="58" t="s">
        <v>23</v>
      </c>
      <c r="H12" s="59">
        <v>4</v>
      </c>
      <c r="I12" s="68">
        <v>174205</v>
      </c>
      <c r="J12" s="68">
        <v>133</v>
      </c>
      <c r="K12" s="68">
        <v>235385</v>
      </c>
      <c r="L12" s="68">
        <v>180</v>
      </c>
      <c r="M12" s="68">
        <v>3005285</v>
      </c>
      <c r="N12" s="68">
        <v>2174</v>
      </c>
      <c r="O12" s="68">
        <v>3188785</v>
      </c>
      <c r="P12" s="68">
        <v>2352</v>
      </c>
      <c r="Q12" s="61">
        <f t="shared" si="1"/>
        <v>6603660</v>
      </c>
      <c r="R12" s="61">
        <f t="shared" si="1"/>
        <v>4839</v>
      </c>
      <c r="S12" s="62" t="e">
        <f>IF(Q12&lt;&gt;0,R12/G12,"")</f>
        <v>#VALUE!</v>
      </c>
      <c r="T12" s="62">
        <f>IF(Q12&lt;&gt;0,Q12/R12,"")</f>
        <v>1364.6745195288283</v>
      </c>
      <c r="U12" s="69">
        <v>5191225</v>
      </c>
      <c r="V12" s="64">
        <f>IF(U12&lt;&gt;0,-(U12-Q12)/U12,"")</f>
        <v>0.2720812524982061</v>
      </c>
      <c r="W12" s="48">
        <v>43717511</v>
      </c>
      <c r="X12" s="48">
        <v>32554</v>
      </c>
      <c r="Y12" s="62">
        <f>W12/X12</f>
        <v>1342.9228666216134</v>
      </c>
    </row>
    <row r="13" spans="1:25" ht="30" customHeight="1">
      <c r="A13" s="40">
        <v>10</v>
      </c>
      <c r="B13" s="41"/>
      <c r="C13" s="55" t="s">
        <v>36</v>
      </c>
      <c r="D13" s="56">
        <v>41893</v>
      </c>
      <c r="E13" s="57" t="s">
        <v>29</v>
      </c>
      <c r="F13" s="58">
        <v>14</v>
      </c>
      <c r="G13" s="58" t="s">
        <v>23</v>
      </c>
      <c r="H13" s="59">
        <v>1</v>
      </c>
      <c r="I13" s="60">
        <v>956615</v>
      </c>
      <c r="J13" s="60">
        <v>721</v>
      </c>
      <c r="K13" s="60">
        <v>1446050</v>
      </c>
      <c r="L13" s="60">
        <v>1091</v>
      </c>
      <c r="M13" s="60">
        <v>2197190</v>
      </c>
      <c r="N13" s="60">
        <v>1587</v>
      </c>
      <c r="O13" s="60">
        <v>1443270</v>
      </c>
      <c r="P13" s="60">
        <v>1041</v>
      </c>
      <c r="Q13" s="61">
        <f t="shared" si="1"/>
        <v>6043125</v>
      </c>
      <c r="R13" s="61">
        <f t="shared" si="1"/>
        <v>4440</v>
      </c>
      <c r="S13" s="62" t="e">
        <f>IF(Q13&lt;&gt;0,R13/G13,"")</f>
        <v>#VALUE!</v>
      </c>
      <c r="T13" s="62">
        <f>IF(Q13&lt;&gt;0,Q13/R13,"")</f>
        <v>1361.0641891891892</v>
      </c>
      <c r="U13" s="63">
        <v>0</v>
      </c>
      <c r="V13" s="64">
        <f>IF(U13&lt;&gt;0,-(U13-Q13)/U13,"")</f>
      </c>
      <c r="W13" s="65">
        <v>6043125</v>
      </c>
      <c r="X13" s="65">
        <v>4440</v>
      </c>
      <c r="Y13" s="62">
        <f>W13/X13</f>
        <v>1361.0641891891892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80" t="s">
        <v>17</v>
      </c>
      <c r="C15" s="81"/>
      <c r="D15" s="81"/>
      <c r="E15" s="82"/>
      <c r="F15" s="23"/>
      <c r="G15" s="23">
        <f>SUM(G4:G14)</f>
        <v>124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141339013</v>
      </c>
      <c r="R15" s="27">
        <f>SUM(R4:R14)</f>
        <v>103758</v>
      </c>
      <c r="S15" s="28">
        <f>R15/G15</f>
        <v>836.758064516129</v>
      </c>
      <c r="T15" s="49">
        <f>Q15/R15</f>
        <v>1362.1987027506314</v>
      </c>
      <c r="U15" s="54">
        <v>129280963</v>
      </c>
      <c r="V15" s="38">
        <f>IF(U15&lt;&gt;0,-(U15-Q15)/U15,"")</f>
        <v>0.09327011278528301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7" t="s">
        <v>19</v>
      </c>
      <c r="V16" s="77"/>
      <c r="W16" s="77"/>
      <c r="X16" s="77"/>
      <c r="Y16" s="77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8"/>
      <c r="V17" s="78"/>
      <c r="W17" s="78"/>
      <c r="X17" s="78"/>
      <c r="Y17" s="78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8"/>
      <c r="V18" s="78"/>
      <c r="W18" s="78"/>
      <c r="X18" s="78"/>
      <c r="Y18" s="78"/>
    </row>
  </sheetData>
  <sheetProtection/>
  <mergeCells count="15"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Andrea Pataki</cp:lastModifiedBy>
  <cp:lastPrinted>2014-09-15T11:41:12Z</cp:lastPrinted>
  <dcterms:created xsi:type="dcterms:W3CDTF">2006-04-04T07:29:08Z</dcterms:created>
  <dcterms:modified xsi:type="dcterms:W3CDTF">2014-09-15T11:42:40Z</dcterms:modified>
  <cp:category/>
  <cp:version/>
  <cp:contentType/>
  <cp:contentStatus/>
</cp:coreProperties>
</file>