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<sst xmlns="http://schemas.openxmlformats.org/spreadsheetml/2006/main" count="62" uniqueCount="38">
  <si>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</si>
  <si>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</si>
  <si>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</si>
  <si>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</si>
  <si>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</si>
  <si>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</si>
  <si>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</si>
  <si>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</si>
  <si>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</si>
  <si>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</si>
  <si>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</si>
  <si>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</si>
  <si>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</si>
  <si>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</si>
  <si>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</si>
  <si>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</si>
  <si>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</si>
  <si>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</si>
  <si>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</si>
  <si>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</si>
  <si>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</si>
  <si>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Tak3n</t>
  </si>
  <si>
    <t>Freeman</t>
  </si>
  <si>
    <t>n/a</t>
  </si>
  <si>
    <t>Big Hero 6</t>
  </si>
  <si>
    <t>Forum Hungary</t>
  </si>
  <si>
    <t>Birdman</t>
  </si>
  <si>
    <t>InterCom</t>
  </si>
  <si>
    <t>Seventh Son</t>
  </si>
  <si>
    <t>UIP</t>
  </si>
  <si>
    <t>The Hobbit: The Battle of Five Armies</t>
  </si>
  <si>
    <t>Night at the Museum: Secret of the Tomb</t>
  </si>
  <si>
    <t>Exodus: Gods and Kings</t>
  </si>
  <si>
    <t>The Penguins of Madagascar</t>
  </si>
  <si>
    <t>Swing (local)</t>
  </si>
  <si>
    <t>A Company</t>
  </si>
  <si>
    <t>Dumapárbaj (local)</t>
  </si>
  <si>
    <t>Anno Film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</si>
</sst>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_-* #,##0\ _F_t_-;\-* #,##0\ _F_t_-;_-* &quot;- &quot;_F_t_-;_-@_-"/>
  </numFmts>
  <fonts count="6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99" fontId="17" fillId="0" borderId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14" fillId="34" borderId="26" xfId="61" applyNumberFormat="1" applyFont="1" applyFill="1" applyBorder="1" applyAlignment="1" applyProtection="1">
      <alignment vertical="center"/>
      <protection locked="0"/>
    </xf>
    <xf numFmtId="197" fontId="14" fillId="34" borderId="26" xfId="61" applyNumberFormat="1" applyFont="1" applyFill="1" applyBorder="1" applyAlignment="1" applyProtection="1">
      <alignment horizontal="center" vertical="center"/>
      <protection locked="0"/>
    </xf>
    <xf numFmtId="3" fontId="14" fillId="34" borderId="26" xfId="61" applyNumberFormat="1" applyFont="1" applyFill="1" applyBorder="1" applyAlignment="1" applyProtection="1">
      <alignment horizontal="left" vertical="center"/>
      <protection locked="0"/>
    </xf>
    <xf numFmtId="3" fontId="14" fillId="34" borderId="26" xfId="61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right"/>
    </xf>
    <xf numFmtId="3" fontId="15" fillId="34" borderId="26" xfId="50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5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>
      <alignment/>
    </xf>
    <xf numFmtId="3" fontId="14" fillId="34" borderId="26" xfId="48" applyNumberFormat="1" applyFont="1" applyFill="1" applyBorder="1" applyAlignment="1">
      <alignment/>
    </xf>
    <xf numFmtId="198" fontId="14" fillId="34" borderId="26" xfId="49" applyNumberFormat="1" applyFont="1" applyFill="1" applyBorder="1" applyAlignment="1">
      <alignment/>
    </xf>
    <xf numFmtId="3" fontId="15" fillId="34" borderId="26" xfId="49" applyNumberFormat="1" applyFont="1" applyFill="1" applyBorder="1" applyAlignment="1">
      <alignment/>
    </xf>
    <xf numFmtId="3" fontId="14" fillId="34" borderId="26" xfId="47" applyNumberFormat="1" applyFont="1" applyFill="1" applyBorder="1" applyAlignment="1" applyProtection="1">
      <alignment/>
      <protection/>
    </xf>
    <xf numFmtId="3" fontId="15" fillId="34" borderId="26" xfId="50" applyNumberFormat="1" applyFont="1" applyFill="1" applyBorder="1" applyAlignment="1">
      <alignment/>
    </xf>
    <xf numFmtId="198" fontId="15" fillId="34" borderId="26" xfId="49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[0] 2" xfId="47"/>
    <cellStyle name="Ezres 2" xfId="48"/>
    <cellStyle name="Ezres 2 2" xfId="49"/>
    <cellStyle name="Ezres 42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ál 21" xfId="61"/>
    <cellStyle name="Note" xfId="62"/>
    <cellStyle name="Output" xfId="63"/>
    <cellStyle name="Percent" xfId="64"/>
    <cellStyle name="Százalék 20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069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781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15-18 JANUARY2015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8.28125" style="0" customWidth="1"/>
    <col min="4" max="4" width="12.7109375" style="0" customWidth="1"/>
    <col min="5" max="5" width="12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4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73" t="s">
        <v>3</v>
      </c>
      <c r="G2" s="73" t="s">
        <v>4</v>
      </c>
      <c r="H2" s="73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7"/>
    </row>
    <row r="3" spans="1:25" ht="30" customHeight="1">
      <c r="A3" s="13"/>
      <c r="B3" s="14"/>
      <c r="C3" s="82"/>
      <c r="D3" s="84"/>
      <c r="E3" s="85"/>
      <c r="F3" s="74"/>
      <c r="G3" s="74"/>
      <c r="H3" s="7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5"/>
      <c r="C4" s="56" t="s">
        <v>21</v>
      </c>
      <c r="D4" s="57">
        <v>42012</v>
      </c>
      <c r="E4" s="58" t="s">
        <v>22</v>
      </c>
      <c r="F4" s="59">
        <v>55</v>
      </c>
      <c r="G4" s="59" t="s">
        <v>23</v>
      </c>
      <c r="H4" s="59">
        <v>2</v>
      </c>
      <c r="I4" s="60">
        <v>7376207</v>
      </c>
      <c r="J4" s="60">
        <v>5568</v>
      </c>
      <c r="K4" s="60">
        <v>16277994</v>
      </c>
      <c r="L4" s="60">
        <v>12585</v>
      </c>
      <c r="M4" s="60">
        <v>37000939</v>
      </c>
      <c r="N4" s="60">
        <v>26869</v>
      </c>
      <c r="O4" s="60">
        <v>22030275</v>
      </c>
      <c r="P4" s="60">
        <v>15809</v>
      </c>
      <c r="Q4" s="61">
        <f>+I4+K4+M4+O4</f>
        <v>82685415</v>
      </c>
      <c r="R4" s="61">
        <f>+J4+L4+N4+P4</f>
        <v>60831</v>
      </c>
      <c r="S4" s="62" t="e">
        <f>IF(Q4&lt;&gt;0,R4/G4,"")</f>
        <v>#VALUE!</v>
      </c>
      <c r="T4" s="62">
        <f>IF(Q4&lt;&gt;0,Q4/R4,"")</f>
        <v>1359.26443754007</v>
      </c>
      <c r="U4" s="63">
        <v>143684631</v>
      </c>
      <c r="V4" s="64">
        <f>IF(U4&lt;&gt;0,-(U4-Q4)/U4,"")</f>
        <v>-0.4245354257825947</v>
      </c>
      <c r="W4" s="63">
        <v>255813834</v>
      </c>
      <c r="X4" s="63">
        <v>188005</v>
      </c>
      <c r="Y4" s="62">
        <f>W4/X4</f>
        <v>1360.675694795351</v>
      </c>
    </row>
    <row r="5" spans="1:25" ht="30" customHeight="1">
      <c r="A5" s="40">
        <v>2</v>
      </c>
      <c r="B5" s="55"/>
      <c r="C5" s="56" t="s">
        <v>24</v>
      </c>
      <c r="D5" s="57">
        <v>42012</v>
      </c>
      <c r="E5" s="58" t="s">
        <v>25</v>
      </c>
      <c r="F5" s="59">
        <v>61</v>
      </c>
      <c r="G5" s="59" t="s">
        <v>23</v>
      </c>
      <c r="H5" s="59">
        <v>2</v>
      </c>
      <c r="I5" s="65">
        <v>1188320</v>
      </c>
      <c r="J5" s="65">
        <v>886</v>
      </c>
      <c r="K5" s="65">
        <v>3109050</v>
      </c>
      <c r="L5" s="65">
        <v>2352</v>
      </c>
      <c r="M5" s="65">
        <v>13044749</v>
      </c>
      <c r="N5" s="65">
        <v>9695</v>
      </c>
      <c r="O5" s="65">
        <v>10165030</v>
      </c>
      <c r="P5" s="65">
        <v>7531</v>
      </c>
      <c r="Q5" s="61">
        <f>+I5+K5+M5+O5</f>
        <v>27507149</v>
      </c>
      <c r="R5" s="61">
        <f>+J5+L5+N5+P5</f>
        <v>20464</v>
      </c>
      <c r="S5" s="62" t="e">
        <f>IF(Q5&lt;&gt;0,R5/G5,"")</f>
        <v>#VALUE!</v>
      </c>
      <c r="T5" s="62">
        <f>IF(Q5&lt;&gt;0,Q5/R5,"")</f>
        <v>1344.1726446442533</v>
      </c>
      <c r="U5" s="63">
        <v>36175772</v>
      </c>
      <c r="V5" s="64">
        <f>IF(U5&lt;&gt;0,-(U5-Q5)/U5,"")</f>
        <v>-0.23962510046779376</v>
      </c>
      <c r="W5" s="48">
        <v>96454266</v>
      </c>
      <c r="X5" s="48">
        <v>71443</v>
      </c>
      <c r="Y5" s="62">
        <f>W5/X5</f>
        <v>1350.0870064247022</v>
      </c>
    </row>
    <row r="6" spans="1:25" ht="30" customHeight="1">
      <c r="A6" s="40">
        <v>3</v>
      </c>
      <c r="B6" s="55"/>
      <c r="C6" s="56" t="s">
        <v>36</v>
      </c>
      <c r="D6" s="57">
        <v>42019</v>
      </c>
      <c r="E6" s="58" t="s">
        <v>37</v>
      </c>
      <c r="F6" s="59">
        <v>62</v>
      </c>
      <c r="G6" s="59" t="s">
        <v>23</v>
      </c>
      <c r="H6" s="59">
        <v>1</v>
      </c>
      <c r="I6" s="67"/>
      <c r="J6" s="67"/>
      <c r="K6" s="67"/>
      <c r="L6" s="67"/>
      <c r="M6" s="67"/>
      <c r="N6" s="67"/>
      <c r="O6" s="67"/>
      <c r="P6" s="67"/>
      <c r="Q6" s="61">
        <v>24259004</v>
      </c>
      <c r="R6" s="61">
        <v>17641</v>
      </c>
      <c r="S6" s="62" t="e">
        <f>IF(Q6&lt;&gt;0,R6/G6,"")</f>
        <v>#VALUE!</v>
      </c>
      <c r="T6" s="62">
        <f>IF(Q6&lt;&gt;0,Q6/R6,"")</f>
        <v>1375.1490278328893</v>
      </c>
      <c r="U6" s="63">
        <v>0</v>
      </c>
      <c r="V6" s="64">
        <f>IF(U6&lt;&gt;0,-(U6-Q6)/U6,"")</f>
      </c>
      <c r="W6" s="61">
        <v>24259004</v>
      </c>
      <c r="X6" s="61">
        <v>17641</v>
      </c>
      <c r="Y6" s="62">
        <f>W6/X6</f>
        <v>1375.1490278328893</v>
      </c>
    </row>
    <row r="7" spans="1:25" ht="30" customHeight="1">
      <c r="A7" s="40">
        <v>4</v>
      </c>
      <c r="B7" s="55"/>
      <c r="C7" s="56" t="s">
        <v>26</v>
      </c>
      <c r="D7" s="57">
        <v>42019</v>
      </c>
      <c r="E7" s="58" t="s">
        <v>27</v>
      </c>
      <c r="F7" s="59">
        <v>28</v>
      </c>
      <c r="G7" s="59" t="s">
        <v>23</v>
      </c>
      <c r="H7" s="59">
        <v>1</v>
      </c>
      <c r="I7" s="67">
        <v>2346784</v>
      </c>
      <c r="J7" s="67">
        <v>1726</v>
      </c>
      <c r="K7" s="67">
        <v>4227548</v>
      </c>
      <c r="L7" s="67">
        <v>2980</v>
      </c>
      <c r="M7" s="67">
        <v>7637047</v>
      </c>
      <c r="N7" s="67">
        <v>5229</v>
      </c>
      <c r="O7" s="67">
        <v>5586430</v>
      </c>
      <c r="P7" s="67">
        <v>3814</v>
      </c>
      <c r="Q7" s="61">
        <f aca="true" t="shared" si="0" ref="Q7:R13">+I7+K7+M7+O7</f>
        <v>19797809</v>
      </c>
      <c r="R7" s="61">
        <f t="shared" si="0"/>
        <v>13749</v>
      </c>
      <c r="S7" s="62" t="e">
        <f aca="true" t="shared" si="1" ref="S7:S13">IF(Q7&lt;&gt;0,R7/G7,"")</f>
        <v>#VALUE!</v>
      </c>
      <c r="T7" s="62">
        <f aca="true" t="shared" si="2" ref="T7:T13">IF(Q7&lt;&gt;0,Q7/R7,"")</f>
        <v>1439.9453778456616</v>
      </c>
      <c r="U7" s="63">
        <v>0</v>
      </c>
      <c r="V7" s="64">
        <f aca="true" t="shared" si="3" ref="V7:V13">IF(U7&lt;&gt;0,-(U7-Q7)/U7,"")</f>
      </c>
      <c r="W7" s="71">
        <v>19797809</v>
      </c>
      <c r="X7" s="71">
        <v>13749</v>
      </c>
      <c r="Y7" s="62">
        <f aca="true" t="shared" si="4" ref="Y7:Y13">W7/X7</f>
        <v>1439.9453778456616</v>
      </c>
    </row>
    <row r="8" spans="1:25" ht="30" customHeight="1">
      <c r="A8" s="40">
        <v>5</v>
      </c>
      <c r="B8" s="55"/>
      <c r="C8" s="56" t="s">
        <v>30</v>
      </c>
      <c r="D8" s="57">
        <v>41991</v>
      </c>
      <c r="E8" s="58" t="s">
        <v>25</v>
      </c>
      <c r="F8" s="59">
        <v>61</v>
      </c>
      <c r="G8" s="59" t="s">
        <v>23</v>
      </c>
      <c r="H8" s="59">
        <v>5</v>
      </c>
      <c r="I8" s="65">
        <v>1696415</v>
      </c>
      <c r="J8" s="65">
        <v>1221</v>
      </c>
      <c r="K8" s="65">
        <v>2958325</v>
      </c>
      <c r="L8" s="65">
        <v>1863</v>
      </c>
      <c r="M8" s="65">
        <v>7541780</v>
      </c>
      <c r="N8" s="65">
        <v>4769</v>
      </c>
      <c r="O8" s="65">
        <v>5010079</v>
      </c>
      <c r="P8" s="65">
        <v>3127</v>
      </c>
      <c r="Q8" s="61">
        <f t="shared" si="0"/>
        <v>17206599</v>
      </c>
      <c r="R8" s="61">
        <f t="shared" si="0"/>
        <v>10980</v>
      </c>
      <c r="S8" s="62" t="e">
        <f t="shared" si="1"/>
        <v>#VALUE!</v>
      </c>
      <c r="T8" s="62">
        <f t="shared" si="2"/>
        <v>1567.085519125683</v>
      </c>
      <c r="U8" s="63">
        <v>27665342</v>
      </c>
      <c r="V8" s="64">
        <f t="shared" si="3"/>
        <v>-0.37804495603199123</v>
      </c>
      <c r="W8" s="48">
        <v>593387990</v>
      </c>
      <c r="X8" s="48">
        <v>407317</v>
      </c>
      <c r="Y8" s="62">
        <f t="shared" si="4"/>
        <v>1456.82107547684</v>
      </c>
    </row>
    <row r="9" spans="1:25" ht="30" customHeight="1">
      <c r="A9" s="40">
        <v>6</v>
      </c>
      <c r="B9" s="41"/>
      <c r="C9" s="56" t="s">
        <v>28</v>
      </c>
      <c r="D9" s="57">
        <v>41998</v>
      </c>
      <c r="E9" s="58" t="s">
        <v>29</v>
      </c>
      <c r="F9" s="59">
        <v>29</v>
      </c>
      <c r="G9" s="59">
        <v>30</v>
      </c>
      <c r="H9" s="59">
        <v>4</v>
      </c>
      <c r="I9" s="66">
        <v>1035665</v>
      </c>
      <c r="J9" s="66">
        <v>729</v>
      </c>
      <c r="K9" s="66">
        <v>2188029</v>
      </c>
      <c r="L9" s="66">
        <v>1829</v>
      </c>
      <c r="M9" s="66">
        <v>5341860</v>
      </c>
      <c r="N9" s="66">
        <v>3708</v>
      </c>
      <c r="O9" s="66">
        <v>2795270</v>
      </c>
      <c r="P9" s="66">
        <v>1891</v>
      </c>
      <c r="Q9" s="61">
        <f t="shared" si="0"/>
        <v>11360824</v>
      </c>
      <c r="R9" s="61">
        <f t="shared" si="0"/>
        <v>8157</v>
      </c>
      <c r="S9" s="62">
        <f t="shared" si="1"/>
        <v>271.9</v>
      </c>
      <c r="T9" s="62">
        <f t="shared" si="2"/>
        <v>1392.7698908912591</v>
      </c>
      <c r="U9" s="63">
        <v>14166875</v>
      </c>
      <c r="V9" s="64">
        <f t="shared" si="3"/>
        <v>-0.19807127542242026</v>
      </c>
      <c r="W9" s="48">
        <v>125980789</v>
      </c>
      <c r="X9" s="48">
        <v>87172</v>
      </c>
      <c r="Y9" s="62">
        <f t="shared" si="4"/>
        <v>1445.197873170284</v>
      </c>
    </row>
    <row r="10" spans="1:25" ht="30" customHeight="1">
      <c r="A10" s="40">
        <v>7</v>
      </c>
      <c r="B10" s="41"/>
      <c r="C10" s="56" t="s">
        <v>31</v>
      </c>
      <c r="D10" s="57">
        <v>41998</v>
      </c>
      <c r="E10" s="58" t="s">
        <v>27</v>
      </c>
      <c r="F10" s="59">
        <v>49</v>
      </c>
      <c r="G10" s="59" t="s">
        <v>23</v>
      </c>
      <c r="H10" s="59">
        <v>4</v>
      </c>
      <c r="I10" s="67">
        <v>231730</v>
      </c>
      <c r="J10" s="67">
        <v>201</v>
      </c>
      <c r="K10" s="67">
        <v>751550</v>
      </c>
      <c r="L10" s="67">
        <v>616</v>
      </c>
      <c r="M10" s="67">
        <v>4031154</v>
      </c>
      <c r="N10" s="67">
        <v>3200</v>
      </c>
      <c r="O10" s="67">
        <v>2851105</v>
      </c>
      <c r="P10" s="67">
        <v>2170</v>
      </c>
      <c r="Q10" s="61">
        <f t="shared" si="0"/>
        <v>7865539</v>
      </c>
      <c r="R10" s="61">
        <f t="shared" si="0"/>
        <v>6187</v>
      </c>
      <c r="S10" s="62" t="e">
        <f t="shared" si="1"/>
        <v>#VALUE!</v>
      </c>
      <c r="T10" s="62">
        <f t="shared" si="2"/>
        <v>1271.3009536124132</v>
      </c>
      <c r="U10" s="63">
        <v>10520700</v>
      </c>
      <c r="V10" s="64">
        <f t="shared" si="3"/>
        <v>-0.2523749370289049</v>
      </c>
      <c r="W10" s="68">
        <v>116676147</v>
      </c>
      <c r="X10" s="68">
        <v>91471</v>
      </c>
      <c r="Y10" s="62">
        <f t="shared" si="4"/>
        <v>1275.5534213029266</v>
      </c>
    </row>
    <row r="11" spans="1:25" ht="30" customHeight="1">
      <c r="A11" s="40">
        <v>8</v>
      </c>
      <c r="B11" s="55"/>
      <c r="C11" s="56" t="s">
        <v>32</v>
      </c>
      <c r="D11" s="57">
        <v>41984</v>
      </c>
      <c r="E11" s="58" t="s">
        <v>27</v>
      </c>
      <c r="F11" s="59">
        <v>58</v>
      </c>
      <c r="G11" s="59" t="s">
        <v>23</v>
      </c>
      <c r="H11" s="59">
        <v>6</v>
      </c>
      <c r="I11" s="67">
        <v>630235</v>
      </c>
      <c r="J11" s="67">
        <v>437</v>
      </c>
      <c r="K11" s="67">
        <v>1547060</v>
      </c>
      <c r="L11" s="67">
        <v>1305</v>
      </c>
      <c r="M11" s="67">
        <v>3585474</v>
      </c>
      <c r="N11" s="67">
        <v>2355</v>
      </c>
      <c r="O11" s="67">
        <v>1746480</v>
      </c>
      <c r="P11" s="67">
        <v>1171</v>
      </c>
      <c r="Q11" s="61">
        <f t="shared" si="0"/>
        <v>7509249</v>
      </c>
      <c r="R11" s="61">
        <f t="shared" si="0"/>
        <v>5268</v>
      </c>
      <c r="S11" s="62" t="e">
        <f t="shared" si="1"/>
        <v>#VALUE!</v>
      </c>
      <c r="T11" s="62">
        <f t="shared" si="2"/>
        <v>1425.4458997722095</v>
      </c>
      <c r="U11" s="63">
        <v>9369872</v>
      </c>
      <c r="V11" s="64">
        <f t="shared" si="3"/>
        <v>-0.19857507124963927</v>
      </c>
      <c r="W11" s="68">
        <v>178945640</v>
      </c>
      <c r="X11" s="68">
        <v>123189</v>
      </c>
      <c r="Y11" s="62">
        <f t="shared" si="4"/>
        <v>1452.6105415256231</v>
      </c>
    </row>
    <row r="12" spans="1:25" ht="30" customHeight="1">
      <c r="A12" s="40">
        <v>9</v>
      </c>
      <c r="B12" s="55"/>
      <c r="C12" s="56" t="s">
        <v>33</v>
      </c>
      <c r="D12" s="57">
        <v>41970</v>
      </c>
      <c r="E12" s="58" t="s">
        <v>27</v>
      </c>
      <c r="F12" s="59">
        <v>62</v>
      </c>
      <c r="G12" s="59" t="s">
        <v>23</v>
      </c>
      <c r="H12" s="59">
        <v>8</v>
      </c>
      <c r="I12" s="67">
        <v>235745</v>
      </c>
      <c r="J12" s="67">
        <v>277</v>
      </c>
      <c r="K12" s="67">
        <v>622655</v>
      </c>
      <c r="L12" s="67">
        <v>643</v>
      </c>
      <c r="M12" s="67">
        <v>3534600</v>
      </c>
      <c r="N12" s="67">
        <v>2721</v>
      </c>
      <c r="O12" s="67">
        <v>3037950</v>
      </c>
      <c r="P12" s="67">
        <v>2428</v>
      </c>
      <c r="Q12" s="61">
        <f t="shared" si="0"/>
        <v>7430950</v>
      </c>
      <c r="R12" s="61">
        <f t="shared" si="0"/>
        <v>6069</v>
      </c>
      <c r="S12" s="62" t="e">
        <f t="shared" si="1"/>
        <v>#VALUE!</v>
      </c>
      <c r="T12" s="62">
        <f t="shared" si="2"/>
        <v>1224.410940846927</v>
      </c>
      <c r="U12" s="63">
        <v>8066250</v>
      </c>
      <c r="V12" s="64">
        <f t="shared" si="3"/>
        <v>-0.07876026654269332</v>
      </c>
      <c r="W12" s="68">
        <v>324951900</v>
      </c>
      <c r="X12" s="68">
        <v>248467</v>
      </c>
      <c r="Y12" s="62">
        <f t="shared" si="4"/>
        <v>1307.8271963681293</v>
      </c>
    </row>
    <row r="13" spans="1:25" ht="30" customHeight="1">
      <c r="A13" s="40">
        <v>10</v>
      </c>
      <c r="B13" s="55"/>
      <c r="C13" s="56" t="s">
        <v>34</v>
      </c>
      <c r="D13" s="57">
        <v>41977</v>
      </c>
      <c r="E13" s="58" t="s">
        <v>35</v>
      </c>
      <c r="F13" s="59">
        <v>59</v>
      </c>
      <c r="G13" s="59" t="s">
        <v>23</v>
      </c>
      <c r="H13" s="59">
        <v>7</v>
      </c>
      <c r="I13" s="69">
        <v>545820</v>
      </c>
      <c r="J13" s="69">
        <v>457</v>
      </c>
      <c r="K13" s="69">
        <v>864892</v>
      </c>
      <c r="L13" s="69">
        <v>673</v>
      </c>
      <c r="M13" s="69">
        <v>2700290</v>
      </c>
      <c r="N13" s="69">
        <v>2181</v>
      </c>
      <c r="O13" s="69">
        <v>1749110</v>
      </c>
      <c r="P13" s="69">
        <v>1242</v>
      </c>
      <c r="Q13" s="61">
        <f t="shared" si="0"/>
        <v>5860112</v>
      </c>
      <c r="R13" s="61">
        <f t="shared" si="0"/>
        <v>4553</v>
      </c>
      <c r="S13" s="62" t="e">
        <f t="shared" si="1"/>
        <v>#VALUE!</v>
      </c>
      <c r="T13" s="62">
        <f t="shared" si="2"/>
        <v>1287.0880737974962</v>
      </c>
      <c r="U13" s="63">
        <v>7822008</v>
      </c>
      <c r="V13" s="64">
        <f t="shared" si="3"/>
        <v>-0.25081743715935856</v>
      </c>
      <c r="W13" s="70">
        <v>99673621</v>
      </c>
      <c r="X13" s="70">
        <v>75476</v>
      </c>
      <c r="Y13" s="62">
        <f t="shared" si="4"/>
        <v>1320.6002040383698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30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211482650</v>
      </c>
      <c r="R15" s="27">
        <f>SUM(R4:R14)</f>
        <v>153899</v>
      </c>
      <c r="S15" s="28">
        <f>R15/G15</f>
        <v>5129.966666666666</v>
      </c>
      <c r="T15" s="49">
        <f>Q15/R15</f>
        <v>1374.1651992540562</v>
      </c>
      <c r="U15" s="54">
        <v>269489025</v>
      </c>
      <c r="V15" s="38">
        <f>IF(U15&lt;&gt;0,-(U15-Q15)/U15,"")</f>
        <v>-0.21524577856185423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2015-02-01T15:44:09Z</dcterms:modified>
  <cp:category/>
  <cp:version/>
  <cp:contentType/>
  <cp:contentStatus/>
</cp:coreProperties>
</file>