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2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<sst xmlns="http://schemas.openxmlformats.org/spreadsheetml/2006/main" count="65" uniqueCount="42">
  <si>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</si>
  <si>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</si>
  <si>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</si>
  <si>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</si>
  <si>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</si>
  <si>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</si>
  <si>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</si>
  <si>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</si>
  <si>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</si>
  <si>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</si>
  <si>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</si>
  <si>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</si>
  <si>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</si>
  <si>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</si>
  <si>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</si>
  <si>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</si>
  <si>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</si>
  <si>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</si>
  <si>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</si>
  <si>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</si>
  <si>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</si>
  <si>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Avatar</t>
  </si>
  <si>
    <t>InterCom</t>
  </si>
  <si>
    <t>31+17+2+1</t>
  </si>
  <si>
    <t>n/a</t>
  </si>
  <si>
    <t>Sherlock Holmes</t>
  </si>
  <si>
    <t>32+1</t>
  </si>
  <si>
    <t>It's Complicated</t>
  </si>
  <si>
    <t>UIP</t>
  </si>
  <si>
    <t>31+1</t>
  </si>
  <si>
    <t>The Princess and the Frog</t>
  </si>
  <si>
    <t>Forum Hungary</t>
  </si>
  <si>
    <t>Alvin and the Chipmunks: he Squeakuel</t>
  </si>
  <si>
    <t>Love Happens</t>
  </si>
  <si>
    <t>Budapest Film</t>
  </si>
  <si>
    <t>Poligamy (local)</t>
  </si>
  <si>
    <t>Skyfilm</t>
  </si>
  <si>
    <t>The Twilight Saga: New Moon</t>
  </si>
  <si>
    <t>Law Abiding Citizen</t>
  </si>
  <si>
    <t>Palace Pictures</t>
  </si>
  <si>
    <t>Couples Retreat</t>
  </si>
  <si>
    <t>24+1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</si>
</sst>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9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indexed="8"/>
      <name val="Trebuchet MS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9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6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16" fillId="25" borderId="26" xfId="39" applyNumberFormat="1" applyFont="1" applyFill="1" applyBorder="1" applyAlignment="1">
      <alignment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/>
    </xf>
    <xf numFmtId="3" fontId="16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6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6" fillId="25" borderId="26" xfId="39" applyNumberFormat="1" applyFont="1" applyFill="1" applyBorder="1" applyAlignment="1">
      <alignment/>
    </xf>
    <xf numFmtId="0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5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25" borderId="26" xfId="39" applyNumberFormat="1" applyFont="1" applyFill="1" applyBorder="1" applyAlignment="1">
      <alignment horizontal="center"/>
    </xf>
    <xf numFmtId="3" fontId="14" fillId="25" borderId="26" xfId="39" applyNumberFormat="1" applyFont="1" applyFill="1" applyBorder="1" applyAlignment="1">
      <alignment horizontal="right"/>
    </xf>
    <xf numFmtId="3" fontId="14" fillId="25" borderId="26" xfId="0" applyNumberFormat="1" applyFont="1" applyFill="1" applyBorder="1" applyAlignment="1">
      <alignment/>
    </xf>
    <xf numFmtId="3" fontId="38" fillId="25" borderId="26" xfId="0" applyNumberFormat="1" applyFont="1" applyFill="1" applyBorder="1" applyAlignment="1">
      <alignment vertical="center"/>
    </xf>
    <xf numFmtId="3" fontId="14" fillId="0" borderId="26" xfId="40" applyNumberFormat="1" applyFont="1" applyBorder="1" applyAlignment="1">
      <alignment/>
    </xf>
    <xf numFmtId="3" fontId="14" fillId="25" borderId="26" xfId="39" applyNumberFormat="1" applyFont="1" applyFill="1" applyBorder="1" applyAlignment="1">
      <alignment/>
    </xf>
    <xf numFmtId="3" fontId="14" fillId="0" borderId="26" xfId="39" applyNumberFormat="1" applyFont="1" applyBorder="1" applyAlignment="1">
      <alignment horizontal="right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2689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697200" y="447675"/>
          <a:ext cx="28098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2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7-10 JANUARY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F1">
      <selection activeCell="Q6" sqref="Q6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0.8515625" style="0" customWidth="1"/>
    <col min="4" max="4" width="12.281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3.140625" style="0" customWidth="1"/>
    <col min="15" max="15" width="12.28125" style="0" customWidth="1"/>
    <col min="16" max="16" width="8.8515625" style="0" customWidth="1"/>
    <col min="17" max="17" width="15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5.8515625" style="0" customWidth="1"/>
    <col min="22" max="22" width="9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7" t="s">
        <v>3</v>
      </c>
      <c r="G2" s="77" t="s">
        <v>4</v>
      </c>
      <c r="H2" s="77" t="s">
        <v>5</v>
      </c>
      <c r="I2" s="76" t="s">
        <v>18</v>
      </c>
      <c r="J2" s="76"/>
      <c r="K2" s="76" t="s">
        <v>6</v>
      </c>
      <c r="L2" s="76"/>
      <c r="M2" s="76" t="s">
        <v>7</v>
      </c>
      <c r="N2" s="76"/>
      <c r="O2" s="76" t="s">
        <v>8</v>
      </c>
      <c r="P2" s="76"/>
      <c r="Q2" s="76" t="s">
        <v>9</v>
      </c>
      <c r="R2" s="76"/>
      <c r="S2" s="76"/>
      <c r="T2" s="76"/>
      <c r="U2" s="76" t="s">
        <v>10</v>
      </c>
      <c r="V2" s="76"/>
      <c r="W2" s="76" t="s">
        <v>11</v>
      </c>
      <c r="X2" s="76"/>
      <c r="Y2" s="81"/>
    </row>
    <row r="3" spans="1:25" ht="30" customHeight="1">
      <c r="A3" s="13"/>
      <c r="B3" s="14"/>
      <c r="C3" s="86"/>
      <c r="D3" s="88"/>
      <c r="E3" s="89"/>
      <c r="F3" s="78"/>
      <c r="G3" s="78"/>
      <c r="H3" s="7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6" t="s">
        <v>21</v>
      </c>
      <c r="D4" s="57">
        <v>40164</v>
      </c>
      <c r="E4" s="58" t="s">
        <v>22</v>
      </c>
      <c r="F4" s="59" t="s">
        <v>23</v>
      </c>
      <c r="G4" s="59" t="s">
        <v>24</v>
      </c>
      <c r="H4" s="59">
        <v>4</v>
      </c>
      <c r="I4" s="60">
        <v>13503810</v>
      </c>
      <c r="J4" s="60">
        <v>9104</v>
      </c>
      <c r="K4" s="60">
        <v>23642950</v>
      </c>
      <c r="L4" s="60">
        <v>16206</v>
      </c>
      <c r="M4" s="60">
        <v>44738255</v>
      </c>
      <c r="N4" s="60">
        <v>30973</v>
      </c>
      <c r="O4" s="60">
        <v>38020465</v>
      </c>
      <c r="P4" s="60">
        <v>25830</v>
      </c>
      <c r="Q4" s="61">
        <f>+I4+K4+M4+O4</f>
        <v>119905480</v>
      </c>
      <c r="R4" s="61">
        <f>+J4+L4+N4+P4</f>
        <v>82113</v>
      </c>
      <c r="S4" s="62" t="e">
        <f aca="true" t="shared" si="0" ref="S4:S13">IF(Q4&lt;&gt;0,R4/G4,"")</f>
        <v>#VALUE!</v>
      </c>
      <c r="T4" s="62">
        <f aca="true" t="shared" si="1" ref="T4:T13">IF(Q4&lt;&gt;0,Q4/R4,"")</f>
        <v>1460.2496559619062</v>
      </c>
      <c r="U4" s="63">
        <v>127089155</v>
      </c>
      <c r="V4" s="64">
        <f aca="true" t="shared" si="2" ref="V4:V13">IF(U4&lt;&gt;0,-(U4-Q4)/U4,"")</f>
        <v>-0.05652468930177402</v>
      </c>
      <c r="W4" s="65">
        <v>791118550</v>
      </c>
      <c r="X4" s="65">
        <v>561967</v>
      </c>
      <c r="Y4" s="50">
        <f aca="true" t="shared" si="3" ref="Y4:Y13">W4/X4</f>
        <v>1407.766915139145</v>
      </c>
    </row>
    <row r="5" spans="1:25" ht="30" customHeight="1">
      <c r="A5" s="40">
        <v>2</v>
      </c>
      <c r="B5" s="41"/>
      <c r="C5" s="66" t="s">
        <v>25</v>
      </c>
      <c r="D5" s="57">
        <v>40185</v>
      </c>
      <c r="E5" s="67" t="s">
        <v>22</v>
      </c>
      <c r="F5" s="68" t="s">
        <v>26</v>
      </c>
      <c r="G5" s="68" t="s">
        <v>24</v>
      </c>
      <c r="H5" s="68">
        <v>1</v>
      </c>
      <c r="I5" s="69">
        <v>10405795</v>
      </c>
      <c r="J5" s="69">
        <v>8745</v>
      </c>
      <c r="K5" s="60">
        <v>15868305</v>
      </c>
      <c r="L5" s="60">
        <v>13425</v>
      </c>
      <c r="M5" s="60">
        <v>31681450</v>
      </c>
      <c r="N5" s="60">
        <v>26443</v>
      </c>
      <c r="O5" s="60">
        <v>21543215</v>
      </c>
      <c r="P5" s="60">
        <v>17635</v>
      </c>
      <c r="Q5" s="61">
        <f aca="true" t="shared" si="4" ref="Q5:R8">+I5+K5+M5+O5</f>
        <v>79498765</v>
      </c>
      <c r="R5" s="61">
        <f t="shared" si="4"/>
        <v>66248</v>
      </c>
      <c r="S5" s="62" t="e">
        <f t="shared" si="0"/>
        <v>#VALUE!</v>
      </c>
      <c r="T5" s="62">
        <f t="shared" si="1"/>
        <v>1200.0175854365414</v>
      </c>
      <c r="U5" s="63">
        <v>3028470</v>
      </c>
      <c r="V5" s="64">
        <f t="shared" si="2"/>
        <v>25.25047136012574</v>
      </c>
      <c r="W5" s="65">
        <v>82527235</v>
      </c>
      <c r="X5" s="65">
        <v>68762</v>
      </c>
      <c r="Y5" s="50">
        <f t="shared" si="3"/>
        <v>1200.186658328728</v>
      </c>
    </row>
    <row r="6" spans="1:25" ht="30" customHeight="1">
      <c r="A6" s="40">
        <v>3</v>
      </c>
      <c r="B6" s="41"/>
      <c r="C6" s="56" t="s">
        <v>27</v>
      </c>
      <c r="D6" s="57">
        <v>40171</v>
      </c>
      <c r="E6" s="58" t="s">
        <v>28</v>
      </c>
      <c r="F6" s="59" t="s">
        <v>29</v>
      </c>
      <c r="G6" s="59">
        <v>32</v>
      </c>
      <c r="H6" s="59">
        <v>3</v>
      </c>
      <c r="I6" s="70">
        <v>2957410</v>
      </c>
      <c r="J6" s="70">
        <v>2343</v>
      </c>
      <c r="K6" s="71">
        <v>6160775</v>
      </c>
      <c r="L6" s="71">
        <v>5161</v>
      </c>
      <c r="M6" s="71">
        <v>14354825</v>
      </c>
      <c r="N6" s="71">
        <v>11847</v>
      </c>
      <c r="O6" s="71">
        <v>8172065</v>
      </c>
      <c r="P6" s="71">
        <v>6665</v>
      </c>
      <c r="Q6" s="61">
        <f t="shared" si="4"/>
        <v>31645075</v>
      </c>
      <c r="R6" s="61">
        <f t="shared" si="4"/>
        <v>26016</v>
      </c>
      <c r="S6" s="62">
        <f t="shared" si="0"/>
        <v>813</v>
      </c>
      <c r="T6" s="62">
        <f t="shared" si="1"/>
        <v>1216.3697340098402</v>
      </c>
      <c r="U6" s="63">
        <v>43054480</v>
      </c>
      <c r="V6" s="64">
        <f t="shared" si="2"/>
        <v>-0.26499925211034947</v>
      </c>
      <c r="W6" s="48">
        <v>168380080</v>
      </c>
      <c r="X6" s="48">
        <v>143999</v>
      </c>
      <c r="Y6" s="50">
        <f t="shared" si="3"/>
        <v>1169.3142313488288</v>
      </c>
    </row>
    <row r="7" spans="1:25" ht="30" customHeight="1">
      <c r="A7" s="40">
        <v>4</v>
      </c>
      <c r="B7" s="41"/>
      <c r="C7" s="72" t="s">
        <v>30</v>
      </c>
      <c r="D7" s="57">
        <v>40171</v>
      </c>
      <c r="E7" s="58" t="s">
        <v>31</v>
      </c>
      <c r="F7" s="59">
        <v>38</v>
      </c>
      <c r="G7" s="59" t="s">
        <v>24</v>
      </c>
      <c r="H7" s="59">
        <v>3</v>
      </c>
      <c r="I7" s="71">
        <v>811250</v>
      </c>
      <c r="J7" s="71">
        <v>769</v>
      </c>
      <c r="K7" s="71">
        <v>1726730</v>
      </c>
      <c r="L7" s="71">
        <v>1649</v>
      </c>
      <c r="M7" s="71">
        <v>7464335</v>
      </c>
      <c r="N7" s="71">
        <v>6934</v>
      </c>
      <c r="O7" s="71">
        <v>6061085</v>
      </c>
      <c r="P7" s="71">
        <v>5588</v>
      </c>
      <c r="Q7" s="61">
        <f t="shared" si="4"/>
        <v>16063400</v>
      </c>
      <c r="R7" s="61">
        <f t="shared" si="4"/>
        <v>14940</v>
      </c>
      <c r="S7" s="62" t="e">
        <f t="shared" si="0"/>
        <v>#VALUE!</v>
      </c>
      <c r="T7" s="62">
        <f t="shared" si="1"/>
        <v>1075.194109772423</v>
      </c>
      <c r="U7" s="63">
        <v>30683615</v>
      </c>
      <c r="V7" s="64">
        <f t="shared" si="2"/>
        <v>-0.47648280686614014</v>
      </c>
      <c r="W7" s="48">
        <v>132616315</v>
      </c>
      <c r="X7" s="48">
        <v>126195</v>
      </c>
      <c r="Y7" s="50">
        <f t="shared" si="3"/>
        <v>1050.8840683069852</v>
      </c>
    </row>
    <row r="8" spans="1:25" ht="30" customHeight="1">
      <c r="A8" s="40">
        <v>5</v>
      </c>
      <c r="B8" s="41"/>
      <c r="C8" s="56" t="s">
        <v>32</v>
      </c>
      <c r="D8" s="57">
        <v>40171</v>
      </c>
      <c r="E8" s="58" t="s">
        <v>22</v>
      </c>
      <c r="F8" s="59">
        <v>27</v>
      </c>
      <c r="G8" s="59" t="s">
        <v>24</v>
      </c>
      <c r="H8" s="59">
        <v>3</v>
      </c>
      <c r="I8" s="60">
        <v>498700</v>
      </c>
      <c r="J8" s="60">
        <v>474</v>
      </c>
      <c r="K8" s="60">
        <v>1442420</v>
      </c>
      <c r="L8" s="60">
        <v>1381</v>
      </c>
      <c r="M8" s="60">
        <v>7325050</v>
      </c>
      <c r="N8" s="60">
        <v>6879</v>
      </c>
      <c r="O8" s="60">
        <v>5746450</v>
      </c>
      <c r="P8" s="60">
        <v>5482</v>
      </c>
      <c r="Q8" s="61">
        <f t="shared" si="4"/>
        <v>15012620</v>
      </c>
      <c r="R8" s="61">
        <f t="shared" si="4"/>
        <v>14216</v>
      </c>
      <c r="S8" s="62" t="e">
        <f t="shared" si="0"/>
        <v>#VALUE!</v>
      </c>
      <c r="T8" s="62">
        <f t="shared" si="1"/>
        <v>1056.0368598761959</v>
      </c>
      <c r="U8" s="63">
        <v>23502310</v>
      </c>
      <c r="V8" s="64">
        <f t="shared" si="2"/>
        <v>-0.36122789632168073</v>
      </c>
      <c r="W8" s="65">
        <v>89969420</v>
      </c>
      <c r="X8" s="65">
        <v>85816</v>
      </c>
      <c r="Y8" s="50">
        <f t="shared" si="3"/>
        <v>1048.3991330288059</v>
      </c>
    </row>
    <row r="9" spans="1:25" ht="30" customHeight="1">
      <c r="A9" s="40">
        <v>6</v>
      </c>
      <c r="B9" s="41"/>
      <c r="C9" s="56" t="s">
        <v>33</v>
      </c>
      <c r="D9" s="57">
        <v>40178</v>
      </c>
      <c r="E9" s="58" t="s">
        <v>34</v>
      </c>
      <c r="F9" s="59">
        <v>20</v>
      </c>
      <c r="G9" s="59" t="s">
        <v>24</v>
      </c>
      <c r="H9" s="59">
        <v>2</v>
      </c>
      <c r="I9" s="73">
        <v>752030</v>
      </c>
      <c r="J9" s="73">
        <v>611</v>
      </c>
      <c r="K9" s="73">
        <v>1358220</v>
      </c>
      <c r="L9" s="73">
        <v>1115</v>
      </c>
      <c r="M9" s="73">
        <v>2812725</v>
      </c>
      <c r="N9" s="73">
        <v>2261</v>
      </c>
      <c r="O9" s="73">
        <v>1537625</v>
      </c>
      <c r="P9" s="73">
        <v>1242</v>
      </c>
      <c r="Q9" s="61">
        <f>+I9+K9+M9+O9</f>
        <v>6460600</v>
      </c>
      <c r="R9" s="61">
        <f>+J9+L9+N9+P9</f>
        <v>5229</v>
      </c>
      <c r="S9" s="62" t="e">
        <f t="shared" si="0"/>
        <v>#VALUE!</v>
      </c>
      <c r="T9" s="62">
        <f t="shared" si="1"/>
        <v>1235.532606616944</v>
      </c>
      <c r="U9" s="63">
        <v>10435085</v>
      </c>
      <c r="V9" s="64">
        <f t="shared" si="2"/>
        <v>-0.38087710833213145</v>
      </c>
      <c r="W9" s="71">
        <v>19664430</v>
      </c>
      <c r="X9" s="71">
        <v>16550</v>
      </c>
      <c r="Y9" s="50">
        <f t="shared" si="3"/>
        <v>1188.183081570997</v>
      </c>
    </row>
    <row r="10" spans="1:25" ht="30" customHeight="1">
      <c r="A10" s="40">
        <v>7</v>
      </c>
      <c r="B10" s="41"/>
      <c r="C10" s="72" t="s">
        <v>35</v>
      </c>
      <c r="D10" s="57">
        <v>40157</v>
      </c>
      <c r="E10" s="58" t="s">
        <v>36</v>
      </c>
      <c r="F10" s="59">
        <v>31</v>
      </c>
      <c r="G10" s="59" t="s">
        <v>24</v>
      </c>
      <c r="H10" s="59">
        <v>5</v>
      </c>
      <c r="I10" s="74"/>
      <c r="J10" s="74"/>
      <c r="K10" s="74"/>
      <c r="L10" s="74"/>
      <c r="M10" s="74"/>
      <c r="N10" s="74"/>
      <c r="O10" s="74"/>
      <c r="P10" s="74"/>
      <c r="Q10" s="61">
        <v>5854340</v>
      </c>
      <c r="R10" s="51">
        <v>5081</v>
      </c>
      <c r="S10" s="62" t="e">
        <f t="shared" si="0"/>
        <v>#VALUE!</v>
      </c>
      <c r="T10" s="62">
        <f t="shared" si="1"/>
        <v>1152.2023223774847</v>
      </c>
      <c r="U10" s="63">
        <v>11313435</v>
      </c>
      <c r="V10" s="64">
        <f t="shared" si="2"/>
        <v>-0.48253205149452844</v>
      </c>
      <c r="W10" s="51">
        <v>106538695</v>
      </c>
      <c r="X10" s="51">
        <v>101321</v>
      </c>
      <c r="Y10" s="50">
        <f t="shared" si="3"/>
        <v>1051.4966788720997</v>
      </c>
    </row>
    <row r="11" spans="1:25" ht="30" customHeight="1">
      <c r="A11" s="40">
        <v>8</v>
      </c>
      <c r="B11" s="41"/>
      <c r="C11" s="72" t="s">
        <v>37</v>
      </c>
      <c r="D11" s="57">
        <v>40137</v>
      </c>
      <c r="E11" s="58" t="s">
        <v>31</v>
      </c>
      <c r="F11" s="59">
        <v>35</v>
      </c>
      <c r="G11" s="59" t="s">
        <v>24</v>
      </c>
      <c r="H11" s="59">
        <v>8</v>
      </c>
      <c r="I11" s="71">
        <v>273720</v>
      </c>
      <c r="J11" s="71">
        <v>230</v>
      </c>
      <c r="K11" s="71">
        <v>572080</v>
      </c>
      <c r="L11" s="71">
        <v>478</v>
      </c>
      <c r="M11" s="71">
        <v>1413990</v>
      </c>
      <c r="N11" s="71">
        <v>1173</v>
      </c>
      <c r="O11" s="71">
        <v>630400</v>
      </c>
      <c r="P11" s="71">
        <v>508</v>
      </c>
      <c r="Q11" s="61">
        <f aca="true" t="shared" si="5" ref="Q11:R13">+I11+K11+M11+O11</f>
        <v>2890190</v>
      </c>
      <c r="R11" s="61">
        <f t="shared" si="5"/>
        <v>2389</v>
      </c>
      <c r="S11" s="62" t="e">
        <f t="shared" si="0"/>
        <v>#VALUE!</v>
      </c>
      <c r="T11" s="62">
        <f t="shared" si="1"/>
        <v>1209.7907074089578</v>
      </c>
      <c r="U11" s="63">
        <v>4803850</v>
      </c>
      <c r="V11" s="64">
        <f t="shared" si="2"/>
        <v>-0.398359649031506</v>
      </c>
      <c r="W11" s="48">
        <v>308540320</v>
      </c>
      <c r="X11" s="48">
        <v>284269</v>
      </c>
      <c r="Y11" s="50">
        <f t="shared" si="3"/>
        <v>1085.3815224312184</v>
      </c>
    </row>
    <row r="12" spans="1:25" ht="30" customHeight="1">
      <c r="A12" s="40">
        <v>9</v>
      </c>
      <c r="B12" s="41"/>
      <c r="C12" s="56" t="s">
        <v>38</v>
      </c>
      <c r="D12" s="57">
        <v>40150</v>
      </c>
      <c r="E12" s="58" t="s">
        <v>39</v>
      </c>
      <c r="F12" s="59">
        <v>20</v>
      </c>
      <c r="G12" s="59" t="s">
        <v>24</v>
      </c>
      <c r="H12" s="59">
        <v>6</v>
      </c>
      <c r="I12" s="71">
        <v>277710</v>
      </c>
      <c r="J12" s="71">
        <v>216</v>
      </c>
      <c r="K12" s="71">
        <v>610860</v>
      </c>
      <c r="L12" s="71">
        <v>490</v>
      </c>
      <c r="M12" s="71">
        <v>1289110</v>
      </c>
      <c r="N12" s="71">
        <v>1014</v>
      </c>
      <c r="O12" s="71">
        <v>569860</v>
      </c>
      <c r="P12" s="71">
        <v>440</v>
      </c>
      <c r="Q12" s="61">
        <f t="shared" si="5"/>
        <v>2747540</v>
      </c>
      <c r="R12" s="61">
        <f t="shared" si="5"/>
        <v>2160</v>
      </c>
      <c r="S12" s="62" t="e">
        <f t="shared" si="0"/>
        <v>#VALUE!</v>
      </c>
      <c r="T12" s="62">
        <f t="shared" si="1"/>
        <v>1272.0092592592594</v>
      </c>
      <c r="U12" s="63">
        <v>4924530</v>
      </c>
      <c r="V12" s="64">
        <f t="shared" si="2"/>
        <v>-0.4420706138453822</v>
      </c>
      <c r="W12" s="48">
        <v>58255660</v>
      </c>
      <c r="X12" s="48">
        <v>48580</v>
      </c>
      <c r="Y12" s="50">
        <f t="shared" si="3"/>
        <v>1199.1696171263895</v>
      </c>
    </row>
    <row r="13" spans="1:25" ht="30" customHeight="1">
      <c r="A13" s="40">
        <v>10</v>
      </c>
      <c r="B13" s="41"/>
      <c r="C13" s="56" t="s">
        <v>40</v>
      </c>
      <c r="D13" s="57">
        <v>40122</v>
      </c>
      <c r="E13" s="58" t="s">
        <v>28</v>
      </c>
      <c r="F13" s="59" t="s">
        <v>41</v>
      </c>
      <c r="G13" s="59">
        <v>10</v>
      </c>
      <c r="H13" s="59">
        <v>10</v>
      </c>
      <c r="I13" s="75">
        <v>118430</v>
      </c>
      <c r="J13" s="70">
        <v>96</v>
      </c>
      <c r="K13" s="71">
        <v>364360</v>
      </c>
      <c r="L13" s="71">
        <v>297</v>
      </c>
      <c r="M13" s="71">
        <v>934950</v>
      </c>
      <c r="N13" s="71">
        <v>751</v>
      </c>
      <c r="O13" s="71">
        <v>417710</v>
      </c>
      <c r="P13" s="71">
        <v>328</v>
      </c>
      <c r="Q13" s="61">
        <f t="shared" si="5"/>
        <v>1835450</v>
      </c>
      <c r="R13" s="61">
        <f t="shared" si="5"/>
        <v>1472</v>
      </c>
      <c r="S13" s="62">
        <f t="shared" si="0"/>
        <v>147.2</v>
      </c>
      <c r="T13" s="62">
        <f t="shared" si="1"/>
        <v>1246.9089673913043</v>
      </c>
      <c r="U13" s="63">
        <v>2415300</v>
      </c>
      <c r="V13" s="64">
        <f t="shared" si="2"/>
        <v>-0.24007369684925267</v>
      </c>
      <c r="W13" s="48">
        <v>146492118</v>
      </c>
      <c r="X13" s="48">
        <v>125663</v>
      </c>
      <c r="Y13" s="50">
        <f t="shared" si="3"/>
        <v>1165.753785919483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2"/>
      <c r="J14" s="52"/>
      <c r="K14" s="52"/>
      <c r="L14" s="52"/>
      <c r="M14" s="52"/>
      <c r="N14" s="52"/>
      <c r="O14" s="52"/>
      <c r="P14" s="52"/>
      <c r="Q14" s="53"/>
      <c r="R14" s="54"/>
      <c r="S14" s="55"/>
      <c r="T14" s="52"/>
      <c r="U14" s="52"/>
      <c r="V14" s="52"/>
      <c r="W14" s="52"/>
      <c r="X14" s="52"/>
      <c r="Y14" s="52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42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281913460</v>
      </c>
      <c r="R15" s="27">
        <f>SUM(R4:R14)</f>
        <v>219864</v>
      </c>
      <c r="S15" s="28">
        <f>R15/G15</f>
        <v>5234.857142857143</v>
      </c>
      <c r="T15" s="49">
        <f>Q15/R15</f>
        <v>1282.2174617035987</v>
      </c>
      <c r="U15" s="39">
        <v>263093570</v>
      </c>
      <c r="V15" s="38">
        <f>IF(U15&lt;&gt;0,-(U15-Q15)/U15,"")</f>
        <v>0.07153306711372688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B15:E15"/>
    <mergeCell ref="C2:C3"/>
    <mergeCell ref="D2:D3"/>
    <mergeCell ref="E2:E3"/>
    <mergeCell ref="U16:Y18"/>
    <mergeCell ref="Q2:T2"/>
    <mergeCell ref="U2:V2"/>
    <mergeCell ref="W2:Y2"/>
    <mergeCell ref="O2:P2"/>
    <mergeCell ref="F2:F3"/>
    <mergeCell ref="G2:G3"/>
    <mergeCell ref="H2:H3"/>
    <mergeCell ref="K2:L2"/>
    <mergeCell ref="I2:J2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2010-01-13T19:03:14Z</dcterms:modified>
  <cp:category/>
  <cp:version/>
  <cp:contentType/>
  <cp:contentStatus/>
</cp:coreProperties>
</file>