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4" sheetId="1" r:id="rId1"/>
  </sheets>
  <definedNames/>
  <calcPr fullCalcOnLoad="1"/>
</workbook>
</file>

<file path=xl/sharedStrings.xml><?xml version="1.0" encoding="utf-8"?>
<sst xmlns="http://schemas.openxmlformats.org/spreadsheetml/2006/main" count="65" uniqueCount="41">
  <si>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</si>
  <si>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</si>
  <si>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</si>
  <si>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</si>
  <si>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</si>
  <si>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</si>
  <si>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</si>
  <si>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</si>
  <si>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</si>
  <si>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</si>
  <si>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</si>
  <si>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</si>
  <si>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</si>
  <si>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</si>
  <si>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</si>
  <si>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</si>
  <si>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</si>
  <si>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</si>
  <si>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</si>
  <si>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</si>
  <si>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Avatar</t>
  </si>
  <si>
    <t>InterCom</t>
  </si>
  <si>
    <t>31+17+2+1</t>
  </si>
  <si>
    <t>n/a</t>
  </si>
  <si>
    <t>Sherlock Holmes</t>
  </si>
  <si>
    <t>32+1</t>
  </si>
  <si>
    <t>Did You Hear about the Morgans</t>
  </si>
  <si>
    <t>InerCom</t>
  </si>
  <si>
    <t>27+1</t>
  </si>
  <si>
    <t>Armored</t>
  </si>
  <si>
    <t>Leap Year</t>
  </si>
  <si>
    <t>Forum Hungary</t>
  </si>
  <si>
    <t>Toy Story 3D</t>
  </si>
  <si>
    <t>Bathory</t>
  </si>
  <si>
    <t>Jakubiskofilm</t>
  </si>
  <si>
    <t>The Imaginarium of DoctorParnassus</t>
  </si>
  <si>
    <t>Budapest Film</t>
  </si>
  <si>
    <t>It's Complicated</t>
  </si>
  <si>
    <t>UIP</t>
  </si>
  <si>
    <t>31+1</t>
  </si>
  <si>
    <t>Old Dogs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</si>
</sst>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9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6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198" fontId="14" fillId="25" borderId="26" xfId="39" applyNumberFormat="1" applyFont="1" applyFill="1" applyBorder="1" applyAlignment="1">
      <alignment/>
    </xf>
    <xf numFmtId="3" fontId="16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6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198" fontId="16" fillId="25" borderId="26" xfId="39" applyNumberFormat="1" applyFont="1" applyFill="1" applyBorder="1" applyAlignment="1">
      <alignment/>
    </xf>
    <xf numFmtId="0" fontId="15" fillId="25" borderId="26" xfId="0" applyNumberFormat="1" applyFont="1" applyFill="1" applyBorder="1" applyAlignment="1" applyProtection="1">
      <alignment horizontal="left" vertical="center"/>
      <protection locked="0"/>
    </xf>
    <xf numFmtId="3" fontId="15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198" fontId="14" fillId="25" borderId="26" xfId="39" applyNumberFormat="1" applyFont="1" applyFill="1" applyBorder="1" applyAlignment="1">
      <alignment horizontal="center"/>
    </xf>
    <xf numFmtId="3" fontId="34" fillId="25" borderId="26" xfId="0" applyNumberFormat="1" applyFont="1" applyFill="1" applyBorder="1" applyAlignment="1">
      <alignment vertical="center"/>
    </xf>
    <xf numFmtId="3" fontId="14" fillId="25" borderId="26" xfId="0" applyNumberFormat="1" applyFont="1" applyFill="1" applyBorder="1" applyAlignment="1">
      <alignment/>
    </xf>
    <xf numFmtId="3" fontId="14" fillId="25" borderId="26" xfId="39" applyNumberFormat="1" applyFont="1" applyFill="1" applyBorder="1" applyAlignment="1">
      <alignment/>
    </xf>
    <xf numFmtId="3" fontId="14" fillId="25" borderId="26" xfId="40" applyNumberFormat="1" applyFont="1" applyFill="1" applyBorder="1" applyAlignment="1">
      <alignment/>
    </xf>
    <xf numFmtId="198" fontId="14" fillId="25" borderId="26" xfId="40" applyNumberFormat="1" applyFont="1" applyFill="1" applyBorder="1" applyAlignment="1">
      <alignment/>
    </xf>
    <xf numFmtId="3" fontId="14" fillId="25" borderId="26" xfId="39" applyNumberFormat="1" applyFont="1" applyFill="1" applyBorder="1" applyAlignment="1">
      <alignment horizontal="right"/>
    </xf>
    <xf numFmtId="0" fontId="11" fillId="24" borderId="28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9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24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68592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20</xdr:col>
      <xdr:colOff>142875</xdr:colOff>
      <xdr:row>0</xdr:row>
      <xdr:rowOff>447675</xdr:rowOff>
    </xdr:from>
    <xdr:to>
      <xdr:col>24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373225" y="447675"/>
          <a:ext cx="272415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5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28-31 JANUARY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tabSelected="1" zoomScale="65" zoomScaleNormal="65" zoomScalePageLayoutView="0" workbookViewId="0" topLeftCell="E1">
      <selection activeCell="S1" sqref="S1:S16384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40.57421875" style="0" customWidth="1"/>
    <col min="4" max="4" width="13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1.421875" style="0" customWidth="1"/>
    <col min="10" max="10" width="7.8515625" style="0" customWidth="1"/>
    <col min="11" max="11" width="12.140625" style="0" customWidth="1"/>
    <col min="12" max="12" width="8.8515625" style="0" customWidth="1"/>
    <col min="13" max="13" width="12.28125" style="0" customWidth="1"/>
    <col min="14" max="14" width="8.28125" style="0" customWidth="1"/>
    <col min="15" max="15" width="12.421875" style="0" customWidth="1"/>
    <col min="16" max="16" width="8.00390625" style="0" customWidth="1"/>
    <col min="17" max="17" width="13.421875" style="0" customWidth="1"/>
    <col min="18" max="18" width="8.7109375" style="0" customWidth="1"/>
    <col min="19" max="19" width="6.7109375" style="0" customWidth="1"/>
    <col min="20" max="20" width="13.28125" style="0" customWidth="1"/>
    <col min="21" max="21" width="7.8515625" style="0" customWidth="1"/>
    <col min="22" max="22" width="17.00390625" style="0" customWidth="1"/>
    <col min="23" max="23" width="11.28125" style="0" customWidth="1"/>
    <col min="24" max="24" width="6.7109375" style="0" customWidth="1"/>
  </cols>
  <sheetData>
    <row r="1" spans="1:24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8"/>
      <c r="U1" s="4"/>
      <c r="V1" s="9"/>
      <c r="W1" s="9"/>
      <c r="X1" s="10"/>
    </row>
    <row r="2" spans="1:24" ht="18">
      <c r="A2" s="11"/>
      <c r="B2" s="12"/>
      <c r="C2" s="76" t="s">
        <v>0</v>
      </c>
      <c r="D2" s="78" t="s">
        <v>1</v>
      </c>
      <c r="E2" s="78" t="s">
        <v>2</v>
      </c>
      <c r="F2" s="82" t="s">
        <v>3</v>
      </c>
      <c r="G2" s="82" t="s">
        <v>4</v>
      </c>
      <c r="H2" s="82" t="s">
        <v>5</v>
      </c>
      <c r="I2" s="81" t="s">
        <v>17</v>
      </c>
      <c r="J2" s="81"/>
      <c r="K2" s="81" t="s">
        <v>6</v>
      </c>
      <c r="L2" s="81"/>
      <c r="M2" s="81" t="s">
        <v>7</v>
      </c>
      <c r="N2" s="81"/>
      <c r="O2" s="81" t="s">
        <v>8</v>
      </c>
      <c r="P2" s="81"/>
      <c r="Q2" s="81" t="s">
        <v>9</v>
      </c>
      <c r="R2" s="81"/>
      <c r="S2" s="81"/>
      <c r="T2" s="81" t="s">
        <v>10</v>
      </c>
      <c r="U2" s="81"/>
      <c r="V2" s="81" t="s">
        <v>11</v>
      </c>
      <c r="W2" s="81"/>
      <c r="X2" s="86"/>
    </row>
    <row r="3" spans="1:24" ht="30" customHeight="1">
      <c r="A3" s="13"/>
      <c r="B3" s="14"/>
      <c r="C3" s="77"/>
      <c r="D3" s="79"/>
      <c r="E3" s="80"/>
      <c r="F3" s="83"/>
      <c r="G3" s="83"/>
      <c r="H3" s="83"/>
      <c r="I3" s="15" t="s">
        <v>12</v>
      </c>
      <c r="J3" s="15" t="s">
        <v>13</v>
      </c>
      <c r="K3" s="15" t="s">
        <v>12</v>
      </c>
      <c r="L3" s="15" t="s">
        <v>13</v>
      </c>
      <c r="M3" s="41" t="s">
        <v>12</v>
      </c>
      <c r="N3" s="42" t="s">
        <v>13</v>
      </c>
      <c r="O3" s="42" t="s">
        <v>12</v>
      </c>
      <c r="P3" s="42" t="s">
        <v>13</v>
      </c>
      <c r="Q3" s="43" t="s">
        <v>12</v>
      </c>
      <c r="R3" s="43" t="s">
        <v>13</v>
      </c>
      <c r="S3" s="44" t="s">
        <v>14</v>
      </c>
      <c r="T3" s="45" t="s">
        <v>12</v>
      </c>
      <c r="U3" s="46" t="s">
        <v>15</v>
      </c>
      <c r="V3" s="42" t="s">
        <v>12</v>
      </c>
      <c r="W3" s="42" t="s">
        <v>13</v>
      </c>
      <c r="X3" s="44" t="s">
        <v>14</v>
      </c>
    </row>
    <row r="4" spans="1:24" ht="30" customHeight="1">
      <c r="A4" s="39">
        <v>1</v>
      </c>
      <c r="B4" s="40"/>
      <c r="C4" s="53" t="s">
        <v>20</v>
      </c>
      <c r="D4" s="54">
        <v>40164</v>
      </c>
      <c r="E4" s="55" t="s">
        <v>21</v>
      </c>
      <c r="F4" s="56" t="s">
        <v>22</v>
      </c>
      <c r="G4" s="56" t="s">
        <v>23</v>
      </c>
      <c r="H4" s="56">
        <v>7</v>
      </c>
      <c r="I4" s="57">
        <v>8276585</v>
      </c>
      <c r="J4" s="57">
        <v>5571</v>
      </c>
      <c r="K4" s="57">
        <v>14761760</v>
      </c>
      <c r="L4" s="57">
        <v>10038</v>
      </c>
      <c r="M4" s="57">
        <v>26148310</v>
      </c>
      <c r="N4" s="57">
        <v>17749</v>
      </c>
      <c r="O4" s="57">
        <v>17838710</v>
      </c>
      <c r="P4" s="57">
        <v>11922</v>
      </c>
      <c r="Q4" s="58">
        <f>+I4+K4+M4+O4</f>
        <v>67025365</v>
      </c>
      <c r="R4" s="58">
        <f>+J4+L4+N4+P4</f>
        <v>45280</v>
      </c>
      <c r="S4" s="59">
        <f aca="true" t="shared" si="0" ref="S4:S13">IF(Q4&lt;&gt;0,Q4/R4,"")</f>
        <v>1480.242159893993</v>
      </c>
      <c r="T4" s="60">
        <v>97163905</v>
      </c>
      <c r="U4" s="61">
        <f>IF(T4&lt;&gt;0,-(T4-Q4)/T4,"")</f>
        <v>-0.3101824695086102</v>
      </c>
      <c r="V4" s="62">
        <v>1163947780</v>
      </c>
      <c r="W4" s="62">
        <v>815155</v>
      </c>
      <c r="X4" s="49">
        <f aca="true" t="shared" si="1" ref="X4:X13">V4/W4</f>
        <v>1427.8852242824985</v>
      </c>
    </row>
    <row r="5" spans="1:24" ht="30" customHeight="1">
      <c r="A5" s="39">
        <v>2</v>
      </c>
      <c r="B5" s="40"/>
      <c r="C5" s="63" t="s">
        <v>24</v>
      </c>
      <c r="D5" s="54">
        <v>40185</v>
      </c>
      <c r="E5" s="64" t="s">
        <v>21</v>
      </c>
      <c r="F5" s="65" t="s">
        <v>25</v>
      </c>
      <c r="G5" s="65" t="s">
        <v>23</v>
      </c>
      <c r="H5" s="65">
        <v>4</v>
      </c>
      <c r="I5" s="66">
        <v>1681580</v>
      </c>
      <c r="J5" s="66">
        <v>1503</v>
      </c>
      <c r="K5" s="57">
        <v>3793835</v>
      </c>
      <c r="L5" s="57">
        <v>3293</v>
      </c>
      <c r="M5" s="57">
        <v>6194975</v>
      </c>
      <c r="N5" s="57">
        <v>5295</v>
      </c>
      <c r="O5" s="57">
        <v>4099720</v>
      </c>
      <c r="P5" s="57">
        <v>3441</v>
      </c>
      <c r="Q5" s="58">
        <f aca="true" t="shared" si="2" ref="Q5:R8">+I5+K5+M5+O5</f>
        <v>15770110</v>
      </c>
      <c r="R5" s="58">
        <f t="shared" si="2"/>
        <v>13532</v>
      </c>
      <c r="S5" s="59">
        <f t="shared" si="0"/>
        <v>1165.3938811705586</v>
      </c>
      <c r="T5" s="60">
        <v>29484405</v>
      </c>
      <c r="U5" s="61">
        <f>IF(T5&lt;&gt;0,-(T5-Q5)/T5,"")</f>
        <v>-0.46513724797905875</v>
      </c>
      <c r="V5" s="62">
        <v>209099195</v>
      </c>
      <c r="W5" s="62">
        <v>179646</v>
      </c>
      <c r="X5" s="49">
        <f t="shared" si="1"/>
        <v>1163.9512986651525</v>
      </c>
    </row>
    <row r="6" spans="1:24" ht="30" customHeight="1">
      <c r="A6" s="39">
        <v>3</v>
      </c>
      <c r="B6" s="40"/>
      <c r="C6" s="53" t="s">
        <v>26</v>
      </c>
      <c r="D6" s="54">
        <v>40192</v>
      </c>
      <c r="E6" s="55" t="s">
        <v>27</v>
      </c>
      <c r="F6" s="56" t="s">
        <v>28</v>
      </c>
      <c r="G6" s="56" t="s">
        <v>23</v>
      </c>
      <c r="H6" s="56">
        <v>3</v>
      </c>
      <c r="I6" s="66">
        <v>1254675</v>
      </c>
      <c r="J6" s="66">
        <v>1128</v>
      </c>
      <c r="K6" s="57">
        <v>2649895</v>
      </c>
      <c r="L6" s="57">
        <v>2302</v>
      </c>
      <c r="M6" s="57">
        <v>4448665</v>
      </c>
      <c r="N6" s="57">
        <v>3841</v>
      </c>
      <c r="O6" s="57">
        <v>2477220</v>
      </c>
      <c r="P6" s="57">
        <v>2096</v>
      </c>
      <c r="Q6" s="58">
        <f t="shared" si="2"/>
        <v>10830455</v>
      </c>
      <c r="R6" s="58">
        <f t="shared" si="2"/>
        <v>9367</v>
      </c>
      <c r="S6" s="59">
        <f t="shared" si="0"/>
        <v>1156.2351873598805</v>
      </c>
      <c r="T6" s="60">
        <v>20218380</v>
      </c>
      <c r="U6" s="61">
        <f>IF(T6&lt;&gt;0,-(T6-Q6)/T6,"")</f>
        <v>-0.46432627144212346</v>
      </c>
      <c r="V6" s="62">
        <v>74174815</v>
      </c>
      <c r="W6" s="62">
        <v>64181</v>
      </c>
      <c r="X6" s="49">
        <f t="shared" si="1"/>
        <v>1155.7129835932753</v>
      </c>
    </row>
    <row r="7" spans="1:24" ht="30" customHeight="1">
      <c r="A7" s="39">
        <v>4</v>
      </c>
      <c r="B7" s="40"/>
      <c r="C7" s="67" t="s">
        <v>29</v>
      </c>
      <c r="D7" s="54">
        <v>40206</v>
      </c>
      <c r="E7" s="55" t="s">
        <v>21</v>
      </c>
      <c r="F7" s="56">
        <v>17</v>
      </c>
      <c r="G7" s="56" t="s">
        <v>23</v>
      </c>
      <c r="H7" s="56">
        <v>1</v>
      </c>
      <c r="I7" s="66">
        <v>1128725</v>
      </c>
      <c r="J7" s="66">
        <v>937</v>
      </c>
      <c r="K7" s="57">
        <v>2008655</v>
      </c>
      <c r="L7" s="57">
        <v>1648</v>
      </c>
      <c r="M7" s="57">
        <v>2977540</v>
      </c>
      <c r="N7" s="57">
        <v>2403</v>
      </c>
      <c r="O7" s="57">
        <v>2034850</v>
      </c>
      <c r="P7" s="57">
        <v>1624</v>
      </c>
      <c r="Q7" s="58">
        <f t="shared" si="2"/>
        <v>8149770</v>
      </c>
      <c r="R7" s="58">
        <f t="shared" si="2"/>
        <v>6612</v>
      </c>
      <c r="S7" s="59">
        <f t="shared" si="0"/>
        <v>1232.5725952813068</v>
      </c>
      <c r="T7" s="60">
        <v>0</v>
      </c>
      <c r="U7" s="61">
        <f>IF(T7&lt;&gt;0,-(T7-Q7)/T7,"")</f>
      </c>
      <c r="V7" s="62">
        <v>8149770</v>
      </c>
      <c r="W7" s="62">
        <v>6612</v>
      </c>
      <c r="X7" s="49">
        <f t="shared" si="1"/>
        <v>1232.5725952813068</v>
      </c>
    </row>
    <row r="8" spans="1:24" ht="30" customHeight="1">
      <c r="A8" s="39">
        <v>5</v>
      </c>
      <c r="B8" s="40"/>
      <c r="C8" s="53" t="s">
        <v>37</v>
      </c>
      <c r="D8" s="54">
        <v>40171</v>
      </c>
      <c r="E8" s="55" t="s">
        <v>38</v>
      </c>
      <c r="F8" s="56" t="s">
        <v>39</v>
      </c>
      <c r="G8" s="56">
        <v>29</v>
      </c>
      <c r="H8" s="56">
        <v>6</v>
      </c>
      <c r="I8" s="72">
        <v>851850</v>
      </c>
      <c r="J8" s="72">
        <v>721</v>
      </c>
      <c r="K8" s="68">
        <v>1974990</v>
      </c>
      <c r="L8" s="68">
        <v>1712</v>
      </c>
      <c r="M8" s="68">
        <v>2937680</v>
      </c>
      <c r="N8" s="68">
        <v>2520</v>
      </c>
      <c r="O8" s="68">
        <v>1898665</v>
      </c>
      <c r="P8" s="68">
        <v>1619</v>
      </c>
      <c r="Q8" s="58">
        <f t="shared" si="2"/>
        <v>7663185</v>
      </c>
      <c r="R8" s="58">
        <f t="shared" si="2"/>
        <v>6572</v>
      </c>
      <c r="S8" s="59">
        <f t="shared" si="0"/>
        <v>1166.0354534388314</v>
      </c>
      <c r="T8" s="60">
        <v>13190370</v>
      </c>
      <c r="U8" s="61">
        <f>IF(T8&lt;&gt;0,-(T8-Q8)/T8,"")</f>
        <v>-0.4190318391371887</v>
      </c>
      <c r="V8" s="47">
        <v>224355055</v>
      </c>
      <c r="W8" s="47">
        <v>192869</v>
      </c>
      <c r="X8" s="49">
        <f t="shared" si="1"/>
        <v>1163.250989013268</v>
      </c>
    </row>
    <row r="9" spans="1:24" ht="30" customHeight="1">
      <c r="A9" s="39">
        <v>6</v>
      </c>
      <c r="B9" s="40"/>
      <c r="C9" s="67" t="s">
        <v>30</v>
      </c>
      <c r="D9" s="54">
        <v>40206</v>
      </c>
      <c r="E9" s="55" t="s">
        <v>31</v>
      </c>
      <c r="F9" s="56">
        <v>20</v>
      </c>
      <c r="G9" s="56" t="s">
        <v>23</v>
      </c>
      <c r="H9" s="56">
        <v>1</v>
      </c>
      <c r="I9" s="68">
        <v>863745</v>
      </c>
      <c r="J9" s="68">
        <v>731</v>
      </c>
      <c r="K9" s="68">
        <v>1971530</v>
      </c>
      <c r="L9" s="68">
        <v>1655</v>
      </c>
      <c r="M9" s="68">
        <v>2641925</v>
      </c>
      <c r="N9" s="68">
        <v>2185</v>
      </c>
      <c r="O9" s="68">
        <v>1909535</v>
      </c>
      <c r="P9" s="68">
        <v>1559</v>
      </c>
      <c r="Q9" s="58">
        <f>+I9+K9+M9+O9</f>
        <v>7386735</v>
      </c>
      <c r="R9" s="58">
        <f>+J9+L9+N9+P9</f>
        <v>6130</v>
      </c>
      <c r="S9" s="59">
        <f t="shared" si="0"/>
        <v>1205.0138662316476</v>
      </c>
      <c r="T9" s="60">
        <v>0</v>
      </c>
      <c r="U9" s="61">
        <f>IF(T9&lt;&gt;0,-(T9-Q9)/T9,"")</f>
      </c>
      <c r="V9" s="47">
        <v>7386735</v>
      </c>
      <c r="W9" s="47">
        <v>6130</v>
      </c>
      <c r="X9" s="49">
        <f t="shared" si="1"/>
        <v>1205.0138662316476</v>
      </c>
    </row>
    <row r="10" spans="1:24" ht="30" customHeight="1">
      <c r="A10" s="39">
        <v>7</v>
      </c>
      <c r="B10" s="40"/>
      <c r="C10" s="53" t="s">
        <v>32</v>
      </c>
      <c r="D10" s="54">
        <v>40206</v>
      </c>
      <c r="E10" s="55" t="s">
        <v>31</v>
      </c>
      <c r="F10" s="56">
        <v>17</v>
      </c>
      <c r="G10" s="56" t="s">
        <v>23</v>
      </c>
      <c r="H10" s="56">
        <v>1</v>
      </c>
      <c r="I10" s="68">
        <v>443970</v>
      </c>
      <c r="J10" s="68">
        <v>312</v>
      </c>
      <c r="K10" s="68">
        <v>886045</v>
      </c>
      <c r="L10" s="68">
        <v>598</v>
      </c>
      <c r="M10" s="68">
        <v>2877195</v>
      </c>
      <c r="N10" s="68">
        <v>1990</v>
      </c>
      <c r="O10" s="68">
        <v>2498270</v>
      </c>
      <c r="P10" s="68">
        <v>1694</v>
      </c>
      <c r="Q10" s="58">
        <f>+I10+K10+M10+O10</f>
        <v>6705480</v>
      </c>
      <c r="R10" s="58">
        <f>+J10+L10+N10+P10</f>
        <v>4594</v>
      </c>
      <c r="S10" s="59">
        <f t="shared" si="0"/>
        <v>1459.6168915977362</v>
      </c>
      <c r="T10" s="60">
        <v>0</v>
      </c>
      <c r="U10" s="61">
        <f>IF(T10&lt;&gt;0,-(T10-Q10)/T10,"")</f>
      </c>
      <c r="V10" s="47">
        <v>9336270</v>
      </c>
      <c r="W10" s="47">
        <v>6409</v>
      </c>
      <c r="X10" s="49">
        <f t="shared" si="1"/>
        <v>1456.7436417537838</v>
      </c>
    </row>
    <row r="11" spans="1:24" ht="30" customHeight="1">
      <c r="A11" s="39">
        <v>8</v>
      </c>
      <c r="B11" s="40"/>
      <c r="C11" s="53" t="s">
        <v>33</v>
      </c>
      <c r="D11" s="54">
        <v>40199</v>
      </c>
      <c r="E11" s="55" t="s">
        <v>34</v>
      </c>
      <c r="F11" s="56">
        <v>26</v>
      </c>
      <c r="G11" s="56" t="s">
        <v>23</v>
      </c>
      <c r="H11" s="56">
        <v>2</v>
      </c>
      <c r="I11" s="69"/>
      <c r="J11" s="69"/>
      <c r="K11" s="69"/>
      <c r="L11" s="69"/>
      <c r="M11" s="69"/>
      <c r="N11" s="69"/>
      <c r="O11" s="69"/>
      <c r="P11" s="69"/>
      <c r="Q11" s="58">
        <v>6500860</v>
      </c>
      <c r="R11" s="58">
        <v>5131</v>
      </c>
      <c r="S11" s="59">
        <f t="shared" si="0"/>
        <v>1266.977197427402</v>
      </c>
      <c r="T11" s="60">
        <v>8431110</v>
      </c>
      <c r="U11" s="61">
        <f>IF(T11&lt;&gt;0,-(T11-Q11)/T11,"")</f>
        <v>-0.22894375710908765</v>
      </c>
      <c r="V11" s="62">
        <v>18159980</v>
      </c>
      <c r="W11" s="62">
        <v>15553</v>
      </c>
      <c r="X11" s="49">
        <f t="shared" si="1"/>
        <v>1167.6191088535975</v>
      </c>
    </row>
    <row r="12" spans="1:24" ht="30" customHeight="1">
      <c r="A12" s="39">
        <v>9</v>
      </c>
      <c r="B12" s="40"/>
      <c r="C12" s="53" t="s">
        <v>35</v>
      </c>
      <c r="D12" s="54">
        <v>40192</v>
      </c>
      <c r="E12" s="55" t="s">
        <v>36</v>
      </c>
      <c r="F12" s="56">
        <v>18</v>
      </c>
      <c r="G12" s="56" t="s">
        <v>23</v>
      </c>
      <c r="H12" s="56">
        <v>3</v>
      </c>
      <c r="I12" s="70">
        <v>696985</v>
      </c>
      <c r="J12" s="70">
        <v>619</v>
      </c>
      <c r="K12" s="70">
        <v>1170135</v>
      </c>
      <c r="L12" s="70">
        <v>1010</v>
      </c>
      <c r="M12" s="70">
        <v>1435415</v>
      </c>
      <c r="N12" s="70">
        <v>1222</v>
      </c>
      <c r="O12" s="71">
        <v>1138140</v>
      </c>
      <c r="P12" s="71">
        <v>963</v>
      </c>
      <c r="Q12" s="58">
        <f>+I12+K12+M12+O12</f>
        <v>4440675</v>
      </c>
      <c r="R12" s="58">
        <f>+J12+L12+N12+P12</f>
        <v>3814</v>
      </c>
      <c r="S12" s="59">
        <f t="shared" si="0"/>
        <v>1164.3091242789721</v>
      </c>
      <c r="T12" s="60">
        <v>6801950</v>
      </c>
      <c r="U12" s="61">
        <f>IF(T12&lt;&gt;0,-(T12-Q12)/T12,"")</f>
        <v>-0.34714677408684275</v>
      </c>
      <c r="V12" s="60">
        <v>28792510</v>
      </c>
      <c r="W12" s="47">
        <v>25304</v>
      </c>
      <c r="X12" s="49">
        <f t="shared" si="1"/>
        <v>1137.863974075245</v>
      </c>
    </row>
    <row r="13" spans="1:24" ht="30" customHeight="1">
      <c r="A13" s="39">
        <v>10</v>
      </c>
      <c r="B13" s="40"/>
      <c r="C13" s="67" t="s">
        <v>40</v>
      </c>
      <c r="D13" s="54">
        <v>40199</v>
      </c>
      <c r="E13" s="55" t="s">
        <v>31</v>
      </c>
      <c r="F13" s="56">
        <v>12</v>
      </c>
      <c r="G13" s="56" t="s">
        <v>23</v>
      </c>
      <c r="H13" s="56">
        <v>2</v>
      </c>
      <c r="I13" s="68">
        <v>524290</v>
      </c>
      <c r="J13" s="68">
        <v>471</v>
      </c>
      <c r="K13" s="68">
        <v>983410</v>
      </c>
      <c r="L13" s="68">
        <v>824</v>
      </c>
      <c r="M13" s="68">
        <v>1440740</v>
      </c>
      <c r="N13" s="68">
        <v>1215</v>
      </c>
      <c r="O13" s="68">
        <v>1171130</v>
      </c>
      <c r="P13" s="68">
        <v>973</v>
      </c>
      <c r="Q13" s="58">
        <f>+I13+K13+M13+O13</f>
        <v>4119570</v>
      </c>
      <c r="R13" s="58">
        <f>+J13+L13+N13+P13</f>
        <v>3483</v>
      </c>
      <c r="S13" s="59">
        <f t="shared" si="0"/>
        <v>1182.764857881137</v>
      </c>
      <c r="T13" s="60">
        <v>8817320</v>
      </c>
      <c r="U13" s="61">
        <f>IF(T13&lt;&gt;0,-(T13-Q13)/T13,"")</f>
        <v>-0.5327866063611165</v>
      </c>
      <c r="V13" s="47">
        <v>14812710</v>
      </c>
      <c r="W13" s="47">
        <v>12589</v>
      </c>
      <c r="X13" s="49">
        <f t="shared" si="1"/>
        <v>1176.6391293986815</v>
      </c>
    </row>
    <row r="14" spans="1:24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0"/>
      <c r="T14" s="50"/>
      <c r="U14" s="50"/>
      <c r="V14" s="50"/>
      <c r="W14" s="50"/>
      <c r="X14" s="50"/>
    </row>
    <row r="15" spans="1:24" ht="17.25" thickBot="1">
      <c r="A15" s="22"/>
      <c r="B15" s="73" t="s">
        <v>16</v>
      </c>
      <c r="C15" s="74"/>
      <c r="D15" s="74"/>
      <c r="E15" s="75"/>
      <c r="F15" s="23"/>
      <c r="G15" s="23">
        <f>SUM(G4:G14)</f>
        <v>29</v>
      </c>
      <c r="H15" s="24"/>
      <c r="I15" s="25"/>
      <c r="J15" s="26"/>
      <c r="K15" s="25"/>
      <c r="L15" s="26"/>
      <c r="M15" s="25"/>
      <c r="N15" s="26"/>
      <c r="O15" s="25"/>
      <c r="P15" s="26"/>
      <c r="Q15" s="38">
        <f>SUM(Q4:Q14)</f>
        <v>138592205</v>
      </c>
      <c r="R15" s="27">
        <f>SUM(R4:R14)</f>
        <v>104515</v>
      </c>
      <c r="S15" s="48">
        <f>Q15/R15</f>
        <v>1326.05085394441</v>
      </c>
      <c r="T15" s="38">
        <v>203617555</v>
      </c>
      <c r="U15" s="37">
        <f>IF(T15&lt;&gt;0,-(T15-Q15)/T15,"")</f>
        <v>-0.31935041160866506</v>
      </c>
      <c r="V15" s="28"/>
      <c r="W15" s="29"/>
      <c r="X15" s="30"/>
    </row>
    <row r="16" spans="1:24" ht="18">
      <c r="A16" s="31"/>
      <c r="B16" s="32"/>
      <c r="C16" s="33" t="s">
        <v>19</v>
      </c>
      <c r="D16" s="33"/>
      <c r="E16" s="34"/>
      <c r="F16" s="35"/>
      <c r="G16" s="35"/>
      <c r="H16" s="33"/>
      <c r="I16" s="33"/>
      <c r="J16" s="33"/>
      <c r="K16" s="33"/>
      <c r="L16" s="33"/>
      <c r="M16" s="33"/>
      <c r="N16" s="33"/>
      <c r="O16" s="33"/>
      <c r="P16" s="33"/>
      <c r="Q16" s="36"/>
      <c r="R16" s="33"/>
      <c r="S16" s="33"/>
      <c r="T16" s="84" t="s">
        <v>18</v>
      </c>
      <c r="U16" s="84"/>
      <c r="V16" s="84"/>
      <c r="W16" s="84"/>
      <c r="X16" s="84"/>
    </row>
    <row r="17" spans="1:24" ht="18">
      <c r="A17" s="31"/>
      <c r="B17" s="32"/>
      <c r="C17" s="33"/>
      <c r="D17" s="33"/>
      <c r="E17" s="34"/>
      <c r="F17" s="35"/>
      <c r="G17" s="35"/>
      <c r="H17" s="33"/>
      <c r="I17" s="33"/>
      <c r="J17" s="33"/>
      <c r="K17" s="33"/>
      <c r="L17" s="33"/>
      <c r="M17" s="33"/>
      <c r="N17" s="33"/>
      <c r="O17" s="33"/>
      <c r="P17" s="33"/>
      <c r="Q17" s="36"/>
      <c r="R17" s="33"/>
      <c r="S17" s="33"/>
      <c r="T17" s="85"/>
      <c r="U17" s="85"/>
      <c r="V17" s="85"/>
      <c r="W17" s="85"/>
      <c r="X17" s="85"/>
    </row>
    <row r="18" spans="1:24" ht="18">
      <c r="A18" s="31"/>
      <c r="B18" s="32"/>
      <c r="C18" s="33"/>
      <c r="D18" s="33"/>
      <c r="E18" s="34"/>
      <c r="F18" s="35"/>
      <c r="G18" s="35"/>
      <c r="H18" s="33"/>
      <c r="I18" s="33"/>
      <c r="J18" s="33"/>
      <c r="K18" s="33"/>
      <c r="L18" s="33"/>
      <c r="M18" s="33"/>
      <c r="N18" s="33"/>
      <c r="O18" s="33"/>
      <c r="P18" s="33"/>
      <c r="Q18" s="36"/>
      <c r="R18" s="33"/>
      <c r="S18" s="33"/>
      <c r="T18" s="85"/>
      <c r="U18" s="85"/>
      <c r="V18" s="85"/>
      <c r="W18" s="85"/>
      <c r="X18" s="85"/>
    </row>
  </sheetData>
  <sheetProtection/>
  <mergeCells count="15">
    <mergeCell ref="T16:X18"/>
    <mergeCell ref="Q2:S2"/>
    <mergeCell ref="T2:U2"/>
    <mergeCell ref="V2:X2"/>
    <mergeCell ref="M2:N2"/>
    <mergeCell ref="O2:P2"/>
    <mergeCell ref="F2:F3"/>
    <mergeCell ref="G2:G3"/>
    <mergeCell ref="H2:H3"/>
    <mergeCell ref="K2:L2"/>
    <mergeCell ref="I2:J2"/>
    <mergeCell ref="B15:E15"/>
    <mergeCell ref="C2:C3"/>
    <mergeCell ref="D2:D3"/>
    <mergeCell ref="E2:E3"/>
  </mergeCells>
  <printOptions/>
  <pageMargins left="0.75" right="0.75" top="1" bottom="1" header="0.5" footer="0.5"/>
  <pageSetup fitToHeight="1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MICHAL</cp:lastModifiedBy>
  <cp:lastPrinted>2010-02-01T14:24:21Z</cp:lastPrinted>
  <dcterms:created xsi:type="dcterms:W3CDTF">2006-04-04T07:29:08Z</dcterms:created>
  <dcterms:modified xsi:type="dcterms:W3CDTF">2010-02-07T23:13:00Z</dcterms:modified>
  <cp:category/>
  <cp:version/>
  <cp:contentType/>
  <cp:contentStatus/>
</cp:coreProperties>
</file>