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5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<sst xmlns="http://schemas.openxmlformats.org/spreadsheetml/2006/main" count="63" uniqueCount="39">
  <si>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</si>
  <si>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</si>
  <si>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</si>
  <si>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</si>
  <si>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</si>
  <si>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</si>
  <si>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</si>
  <si>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</si>
  <si>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</si>
  <si>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</si>
  <si>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</si>
  <si>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</si>
  <si>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</si>
  <si>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</si>
  <si>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</si>
  <si>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</si>
  <si>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</si>
  <si>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</si>
  <si>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</si>
  <si>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</si>
  <si>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</si>
  <si>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How To Train Your Dragon</t>
  </si>
  <si>
    <t>UIP</t>
  </si>
  <si>
    <t>27+1+16+3</t>
  </si>
  <si>
    <t>The Bounty Hunter</t>
  </si>
  <si>
    <t>InterCom</t>
  </si>
  <si>
    <t>n/a</t>
  </si>
  <si>
    <t>Date Night</t>
  </si>
  <si>
    <t>Alice in Wonderland</t>
  </si>
  <si>
    <t>Forum Hungary</t>
  </si>
  <si>
    <t>Dear John</t>
  </si>
  <si>
    <t>Palace Pictures</t>
  </si>
  <si>
    <t>Shutter Island</t>
  </si>
  <si>
    <t>The Men Who Stare at Goats</t>
  </si>
  <si>
    <t>The Spy Next Door</t>
  </si>
  <si>
    <t>An Education</t>
  </si>
  <si>
    <t>Budapest Film</t>
  </si>
  <si>
    <t>Avatar</t>
  </si>
  <si>
    <t>31+17+2+1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</si>
</sst>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 horizontal="center"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3" fontId="14" fillId="0" borderId="26" xfId="0" applyNumberFormat="1" applyFont="1" applyBorder="1" applyAlignment="1">
      <alignment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40" applyNumberFormat="1" applyFont="1" applyFill="1" applyBorder="1" applyAlignment="1">
      <alignment/>
    </xf>
    <xf numFmtId="198" fontId="14" fillId="0" borderId="26" xfId="39" applyNumberFormat="1" applyFont="1" applyBorder="1" applyAlignment="1">
      <alignment/>
    </xf>
    <xf numFmtId="198" fontId="16" fillId="0" borderId="26" xfId="39" applyNumberFormat="1" applyFont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11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20875" y="447675"/>
          <a:ext cx="28289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8-11 APRIL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0.421875" style="0" customWidth="1"/>
    <col min="4" max="4" width="12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421875" style="0" customWidth="1"/>
    <col min="24" max="24" width="12.42187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40262</v>
      </c>
      <c r="E4" s="58" t="s">
        <v>22</v>
      </c>
      <c r="F4" s="59" t="s">
        <v>23</v>
      </c>
      <c r="G4" s="59">
        <v>47</v>
      </c>
      <c r="H4" s="59">
        <v>3</v>
      </c>
      <c r="I4" s="60">
        <v>2010190</v>
      </c>
      <c r="J4" s="60">
        <v>1595</v>
      </c>
      <c r="K4" s="61">
        <v>3674975</v>
      </c>
      <c r="L4" s="61">
        <v>2905</v>
      </c>
      <c r="M4" s="61">
        <v>13114150</v>
      </c>
      <c r="N4" s="61">
        <v>10054</v>
      </c>
      <c r="O4" s="61">
        <v>10680730</v>
      </c>
      <c r="P4" s="61">
        <v>8179</v>
      </c>
      <c r="Q4" s="62">
        <f aca="true" t="shared" si="0" ref="Q4:R7">+I4+K4+M4+O4</f>
        <v>29480045</v>
      </c>
      <c r="R4" s="62">
        <f t="shared" si="0"/>
        <v>22733</v>
      </c>
      <c r="S4" s="63">
        <f>IF(Q4&lt;&gt;0,R4/G4,"")</f>
        <v>483.6808510638298</v>
      </c>
      <c r="T4" s="63">
        <f>IF(Q4&lt;&gt;0,Q4/R4,"")</f>
        <v>1296.7951876127215</v>
      </c>
      <c r="U4" s="64">
        <v>31716040</v>
      </c>
      <c r="V4" s="65">
        <f>IF(U4&lt;&gt;0,-(U4-Q4)/U4,"")</f>
        <v>-0.07050044709238606</v>
      </c>
      <c r="W4" s="48">
        <v>139474323</v>
      </c>
      <c r="X4" s="48">
        <v>105598</v>
      </c>
      <c r="Y4" s="50">
        <f>W4/X4</f>
        <v>1320.8045891020663</v>
      </c>
    </row>
    <row r="5" spans="1:25" ht="30" customHeight="1">
      <c r="A5" s="40">
        <v>2</v>
      </c>
      <c r="B5" s="41"/>
      <c r="C5" s="66" t="s">
        <v>24</v>
      </c>
      <c r="D5" s="57">
        <v>40269</v>
      </c>
      <c r="E5" s="58" t="s">
        <v>25</v>
      </c>
      <c r="F5" s="59">
        <v>28</v>
      </c>
      <c r="G5" s="59" t="s">
        <v>26</v>
      </c>
      <c r="H5" s="59">
        <v>2</v>
      </c>
      <c r="I5" s="67">
        <v>2557605</v>
      </c>
      <c r="J5" s="67">
        <v>2213</v>
      </c>
      <c r="K5" s="68">
        <v>5184960</v>
      </c>
      <c r="L5" s="68">
        <v>4650</v>
      </c>
      <c r="M5" s="68">
        <v>10657370</v>
      </c>
      <c r="N5" s="68">
        <v>9318</v>
      </c>
      <c r="O5" s="68">
        <v>5844035</v>
      </c>
      <c r="P5" s="68">
        <v>5138</v>
      </c>
      <c r="Q5" s="62">
        <f t="shared" si="0"/>
        <v>24243970</v>
      </c>
      <c r="R5" s="62">
        <f t="shared" si="0"/>
        <v>21319</v>
      </c>
      <c r="S5" s="63" t="e">
        <f>IF(Q5&lt;&gt;0,R5/G5,"")</f>
        <v>#VALUE!</v>
      </c>
      <c r="T5" s="63">
        <f>IF(Q5&lt;&gt;0,Q5/R5,"")</f>
        <v>1137.200150100849</v>
      </c>
      <c r="U5" s="64">
        <v>41116875</v>
      </c>
      <c r="V5" s="65">
        <f>IF(U5&lt;&gt;0,-(U5-Q5)/U5,"")</f>
        <v>-0.4103644793044218</v>
      </c>
      <c r="W5" s="69">
        <v>94562325</v>
      </c>
      <c r="X5" s="69">
        <v>82740</v>
      </c>
      <c r="Y5" s="50">
        <f>W5/X5</f>
        <v>1142.8852429296592</v>
      </c>
    </row>
    <row r="6" spans="1:25" ht="30" customHeight="1">
      <c r="A6" s="40">
        <v>3</v>
      </c>
      <c r="B6" s="41"/>
      <c r="C6" s="56" t="s">
        <v>27</v>
      </c>
      <c r="D6" s="57">
        <v>40276</v>
      </c>
      <c r="E6" s="58" t="s">
        <v>25</v>
      </c>
      <c r="F6" s="59">
        <v>28</v>
      </c>
      <c r="G6" s="59" t="s">
        <v>26</v>
      </c>
      <c r="H6" s="59">
        <v>1</v>
      </c>
      <c r="I6" s="67">
        <v>1836200</v>
      </c>
      <c r="J6" s="67">
        <v>1556</v>
      </c>
      <c r="K6" s="68">
        <v>3117410</v>
      </c>
      <c r="L6" s="68">
        <v>2737</v>
      </c>
      <c r="M6" s="68">
        <v>7207130</v>
      </c>
      <c r="N6" s="68">
        <v>6248</v>
      </c>
      <c r="O6" s="68">
        <v>4490520</v>
      </c>
      <c r="P6" s="68">
        <v>3936</v>
      </c>
      <c r="Q6" s="62">
        <f t="shared" si="0"/>
        <v>16651260</v>
      </c>
      <c r="R6" s="62">
        <f t="shared" si="0"/>
        <v>14477</v>
      </c>
      <c r="S6" s="63" t="e">
        <f>IF(Q6&lt;&gt;0,R6/G6,"")</f>
        <v>#VALUE!</v>
      </c>
      <c r="T6" s="63">
        <f>IF(Q6&lt;&gt;0,Q6/R6,"")</f>
        <v>1150.187193479312</v>
      </c>
      <c r="U6" s="64">
        <v>0</v>
      </c>
      <c r="V6" s="65">
        <f>IF(U6&lt;&gt;0,-(U6-Q6)/U6,"")</f>
      </c>
      <c r="W6" s="69">
        <v>16651260</v>
      </c>
      <c r="X6" s="69">
        <v>14477</v>
      </c>
      <c r="Y6" s="50">
        <f>W6/X6</f>
        <v>1150.187193479312</v>
      </c>
    </row>
    <row r="7" spans="1:25" ht="30" customHeight="1">
      <c r="A7" s="40">
        <v>4</v>
      </c>
      <c r="B7" s="41"/>
      <c r="C7" s="56" t="s">
        <v>28</v>
      </c>
      <c r="D7" s="57">
        <v>40241</v>
      </c>
      <c r="E7" s="58" t="s">
        <v>29</v>
      </c>
      <c r="F7" s="59">
        <v>46</v>
      </c>
      <c r="G7" s="59" t="s">
        <v>26</v>
      </c>
      <c r="H7" s="59">
        <v>6</v>
      </c>
      <c r="I7" s="61">
        <v>1289250</v>
      </c>
      <c r="J7" s="61">
        <v>941</v>
      </c>
      <c r="K7" s="61">
        <v>2196470</v>
      </c>
      <c r="L7" s="61">
        <v>1572</v>
      </c>
      <c r="M7" s="61">
        <v>5522110</v>
      </c>
      <c r="N7" s="61">
        <v>3978</v>
      </c>
      <c r="O7" s="61">
        <v>3628610</v>
      </c>
      <c r="P7" s="61">
        <v>2595</v>
      </c>
      <c r="Q7" s="62">
        <f t="shared" si="0"/>
        <v>12636440</v>
      </c>
      <c r="R7" s="62">
        <f t="shared" si="0"/>
        <v>9086</v>
      </c>
      <c r="S7" s="63" t="e">
        <f>IF(Q7&lt;&gt;0,R7/G7,"")</f>
        <v>#VALUE!</v>
      </c>
      <c r="T7" s="63">
        <f>IF(Q7&lt;&gt;0,Q7/R7,"")</f>
        <v>1390.759410081444</v>
      </c>
      <c r="U7" s="64">
        <v>17459570</v>
      </c>
      <c r="V7" s="65">
        <f>IF(U7&lt;&gt;0,-(U7-Q7)/U7,"")</f>
        <v>-0.27624563491540743</v>
      </c>
      <c r="W7" s="48">
        <v>322757155</v>
      </c>
      <c r="X7" s="48">
        <v>234284</v>
      </c>
      <c r="Y7" s="50">
        <f>W7/X7</f>
        <v>1377.6320832835363</v>
      </c>
    </row>
    <row r="8" spans="1:25" ht="30" customHeight="1">
      <c r="A8" s="40">
        <v>5</v>
      </c>
      <c r="B8" s="41"/>
      <c r="C8" s="66" t="s">
        <v>37</v>
      </c>
      <c r="D8" s="57">
        <v>40164</v>
      </c>
      <c r="E8" s="58" t="s">
        <v>25</v>
      </c>
      <c r="F8" s="59" t="s">
        <v>38</v>
      </c>
      <c r="G8" s="59" t="s">
        <v>26</v>
      </c>
      <c r="H8" s="59">
        <v>17</v>
      </c>
      <c r="I8" s="75">
        <v>1169020</v>
      </c>
      <c r="J8" s="75">
        <v>707</v>
      </c>
      <c r="K8" s="75">
        <v>1931920</v>
      </c>
      <c r="L8" s="75">
        <v>1396</v>
      </c>
      <c r="M8" s="75">
        <v>3857050</v>
      </c>
      <c r="N8" s="75">
        <v>2633</v>
      </c>
      <c r="O8" s="75">
        <v>2465100</v>
      </c>
      <c r="P8" s="75">
        <v>1610</v>
      </c>
      <c r="Q8" s="62">
        <f aca="true" t="shared" si="1" ref="Q8:R13">+I8+K8+M8+O8</f>
        <v>9423090</v>
      </c>
      <c r="R8" s="62">
        <f t="shared" si="1"/>
        <v>6346</v>
      </c>
      <c r="S8" s="63" t="e">
        <f>IF(Q8&lt;&gt;0,R8/G8,"")</f>
        <v>#VALUE!</v>
      </c>
      <c r="T8" s="63">
        <f>IF(Q8&lt;&gt;0,Q8/R8,"")</f>
        <v>1484.8865427040655</v>
      </c>
      <c r="U8" s="64">
        <v>10754840</v>
      </c>
      <c r="V8" s="65">
        <f>IF(U8&lt;&gt;0,-(U8-Q8)/U8,"")</f>
        <v>-0.1238279695467343</v>
      </c>
      <c r="W8" s="76">
        <v>1614100980</v>
      </c>
      <c r="X8" s="76">
        <v>1115243</v>
      </c>
      <c r="Y8" s="50">
        <f>W8/X8</f>
        <v>1447.308774858932</v>
      </c>
    </row>
    <row r="9" spans="1:25" ht="30" customHeight="1">
      <c r="A9" s="40">
        <v>6</v>
      </c>
      <c r="B9" s="41"/>
      <c r="C9" s="66" t="s">
        <v>30</v>
      </c>
      <c r="D9" s="57">
        <v>40276</v>
      </c>
      <c r="E9" s="58" t="s">
        <v>31</v>
      </c>
      <c r="F9" s="59">
        <v>20</v>
      </c>
      <c r="G9" s="59" t="s">
        <v>26</v>
      </c>
      <c r="H9" s="59">
        <v>1</v>
      </c>
      <c r="I9" s="70">
        <v>772305</v>
      </c>
      <c r="J9" s="70">
        <v>677</v>
      </c>
      <c r="K9" s="70">
        <v>1271920</v>
      </c>
      <c r="L9" s="70">
        <v>1175</v>
      </c>
      <c r="M9" s="70">
        <v>2016905</v>
      </c>
      <c r="N9" s="70">
        <v>1810</v>
      </c>
      <c r="O9" s="70">
        <v>1493805</v>
      </c>
      <c r="P9" s="70">
        <v>1355</v>
      </c>
      <c r="Q9" s="62">
        <f t="shared" si="1"/>
        <v>5554935</v>
      </c>
      <c r="R9" s="62">
        <f t="shared" si="1"/>
        <v>5017</v>
      </c>
      <c r="S9" s="63" t="e">
        <f>IF(Q9&lt;&gt;0,R9/G9,"")</f>
        <v>#VALUE!</v>
      </c>
      <c r="T9" s="63">
        <f>IF(Q9&lt;&gt;0,Q9/R9,"")</f>
        <v>1107.2224436914491</v>
      </c>
      <c r="U9" s="64">
        <v>0</v>
      </c>
      <c r="V9" s="65">
        <f>IF(U9&lt;&gt;0,-(U9-Q9)/U9,"")</f>
      </c>
      <c r="W9" s="51">
        <v>5554935</v>
      </c>
      <c r="X9" s="51">
        <v>5017</v>
      </c>
      <c r="Y9" s="50">
        <f>W9/X9</f>
        <v>1107.2224436914491</v>
      </c>
    </row>
    <row r="10" spans="1:25" ht="30" customHeight="1">
      <c r="A10" s="40">
        <v>7</v>
      </c>
      <c r="B10" s="41"/>
      <c r="C10" s="71" t="s">
        <v>32</v>
      </c>
      <c r="D10" s="57">
        <v>40241</v>
      </c>
      <c r="E10" s="72" t="s">
        <v>22</v>
      </c>
      <c r="F10" s="73">
        <v>24</v>
      </c>
      <c r="G10" s="73">
        <v>24</v>
      </c>
      <c r="H10" s="73">
        <v>6</v>
      </c>
      <c r="I10" s="60">
        <v>532930</v>
      </c>
      <c r="J10" s="60">
        <v>516</v>
      </c>
      <c r="K10" s="61">
        <v>1120600</v>
      </c>
      <c r="L10" s="61">
        <v>1015</v>
      </c>
      <c r="M10" s="61">
        <v>2326130</v>
      </c>
      <c r="N10" s="61">
        <v>2007</v>
      </c>
      <c r="O10" s="61">
        <v>1330020</v>
      </c>
      <c r="P10" s="61">
        <v>1215</v>
      </c>
      <c r="Q10" s="62">
        <f t="shared" si="1"/>
        <v>5309680</v>
      </c>
      <c r="R10" s="62">
        <f t="shared" si="1"/>
        <v>4753</v>
      </c>
      <c r="S10" s="63">
        <f>IF(Q10&lt;&gt;0,R10/G10,"")</f>
        <v>198.04166666666666</v>
      </c>
      <c r="T10" s="63">
        <f>IF(Q10&lt;&gt;0,Q10/R10,"")</f>
        <v>1117.1218177992846</v>
      </c>
      <c r="U10" s="64">
        <v>6089015</v>
      </c>
      <c r="V10" s="65">
        <f>IF(U10&lt;&gt;0,-(U10-Q10)/U10,"")</f>
        <v>-0.1279903235580796</v>
      </c>
      <c r="W10" s="48">
        <v>135307170</v>
      </c>
      <c r="X10" s="48">
        <v>116227</v>
      </c>
      <c r="Y10" s="50">
        <f>W10/X10</f>
        <v>1164.1629741798376</v>
      </c>
    </row>
    <row r="11" spans="1:25" ht="30" customHeight="1">
      <c r="A11" s="40">
        <v>8</v>
      </c>
      <c r="B11" s="41"/>
      <c r="C11" s="56" t="s">
        <v>33</v>
      </c>
      <c r="D11" s="57">
        <v>40262</v>
      </c>
      <c r="E11" s="58" t="s">
        <v>29</v>
      </c>
      <c r="F11" s="59">
        <v>12</v>
      </c>
      <c r="G11" s="59" t="s">
        <v>26</v>
      </c>
      <c r="H11" s="59">
        <v>3</v>
      </c>
      <c r="I11" s="61">
        <v>515195</v>
      </c>
      <c r="J11" s="61">
        <v>437</v>
      </c>
      <c r="K11" s="61">
        <v>1028600</v>
      </c>
      <c r="L11" s="61">
        <v>870</v>
      </c>
      <c r="M11" s="61">
        <v>1863360</v>
      </c>
      <c r="N11" s="61">
        <v>1571</v>
      </c>
      <c r="O11" s="61">
        <v>948880</v>
      </c>
      <c r="P11" s="61">
        <v>808</v>
      </c>
      <c r="Q11" s="62">
        <f t="shared" si="1"/>
        <v>4356035</v>
      </c>
      <c r="R11" s="62">
        <f t="shared" si="1"/>
        <v>3686</v>
      </c>
      <c r="S11" s="63" t="e">
        <f>IF(Q11&lt;&gt;0,R11/G11,"")</f>
        <v>#VALUE!</v>
      </c>
      <c r="T11" s="63">
        <f>IF(Q11&lt;&gt;0,Q11/R11,"")</f>
        <v>1181.778350515464</v>
      </c>
      <c r="U11" s="64">
        <v>5426800</v>
      </c>
      <c r="V11" s="65">
        <f>IF(U11&lt;&gt;0,-(U11-Q11)/U11,"")</f>
        <v>-0.19731056976487063</v>
      </c>
      <c r="W11" s="48">
        <v>27967385</v>
      </c>
      <c r="X11" s="48">
        <v>23569</v>
      </c>
      <c r="Y11" s="50">
        <f>W11/X11</f>
        <v>1186.6173787602359</v>
      </c>
    </row>
    <row r="12" spans="1:25" ht="30" customHeight="1">
      <c r="A12" s="40">
        <v>9</v>
      </c>
      <c r="B12" s="41"/>
      <c r="C12" s="66" t="s">
        <v>34</v>
      </c>
      <c r="D12" s="57">
        <v>40269</v>
      </c>
      <c r="E12" s="58" t="s">
        <v>31</v>
      </c>
      <c r="F12" s="59">
        <v>20</v>
      </c>
      <c r="G12" s="59" t="s">
        <v>26</v>
      </c>
      <c r="H12" s="59">
        <v>2</v>
      </c>
      <c r="I12" s="70">
        <v>266970</v>
      </c>
      <c r="J12" s="70">
        <v>238</v>
      </c>
      <c r="K12" s="70">
        <v>547570</v>
      </c>
      <c r="L12" s="70">
        <v>477</v>
      </c>
      <c r="M12" s="70">
        <v>1670330</v>
      </c>
      <c r="N12" s="70">
        <v>1497</v>
      </c>
      <c r="O12" s="70">
        <v>1106940</v>
      </c>
      <c r="P12" s="70">
        <v>1004</v>
      </c>
      <c r="Q12" s="62">
        <f t="shared" si="1"/>
        <v>3591810</v>
      </c>
      <c r="R12" s="62">
        <f t="shared" si="1"/>
        <v>3216</v>
      </c>
      <c r="S12" s="63" t="e">
        <f>IF(Q12&lt;&gt;0,R12/G12,"")</f>
        <v>#VALUE!</v>
      </c>
      <c r="T12" s="63">
        <f>IF(Q12&lt;&gt;0,Q12/R12,"")</f>
        <v>1116.8563432835822</v>
      </c>
      <c r="U12" s="64">
        <v>4841460</v>
      </c>
      <c r="V12" s="65">
        <f>IF(U12&lt;&gt;0,-(U12-Q12)/U12,"")</f>
        <v>-0.2581142878387924</v>
      </c>
      <c r="W12" s="51">
        <v>13624050</v>
      </c>
      <c r="X12" s="51">
        <v>12175</v>
      </c>
      <c r="Y12" s="50">
        <f>W12/X12</f>
        <v>1119.018480492813</v>
      </c>
    </row>
    <row r="13" spans="1:25" ht="30" customHeight="1">
      <c r="A13" s="40">
        <v>10</v>
      </c>
      <c r="B13" s="41"/>
      <c r="C13" s="56" t="s">
        <v>35</v>
      </c>
      <c r="D13" s="57">
        <v>40276</v>
      </c>
      <c r="E13" s="58" t="s">
        <v>36</v>
      </c>
      <c r="F13" s="59">
        <v>5</v>
      </c>
      <c r="G13" s="59" t="s">
        <v>26</v>
      </c>
      <c r="H13" s="59">
        <v>1</v>
      </c>
      <c r="I13" s="74">
        <v>382020</v>
      </c>
      <c r="J13" s="74">
        <v>332</v>
      </c>
      <c r="K13" s="74">
        <v>726080</v>
      </c>
      <c r="L13" s="74">
        <v>641</v>
      </c>
      <c r="M13" s="74">
        <v>1335940</v>
      </c>
      <c r="N13" s="74">
        <v>1196</v>
      </c>
      <c r="O13" s="74">
        <v>790680</v>
      </c>
      <c r="P13" s="74">
        <v>724</v>
      </c>
      <c r="Q13" s="62">
        <f t="shared" si="1"/>
        <v>3234720</v>
      </c>
      <c r="R13" s="62">
        <f t="shared" si="1"/>
        <v>2893</v>
      </c>
      <c r="S13" s="63" t="e">
        <f>IF(Q13&lt;&gt;0,R13/G13,"")</f>
        <v>#VALUE!</v>
      </c>
      <c r="T13" s="63">
        <f>IF(Q13&lt;&gt;0,Q13/R13,"")</f>
        <v>1118.1195990321467</v>
      </c>
      <c r="U13" s="64">
        <v>421920</v>
      </c>
      <c r="V13" s="65">
        <f>IF(U13&lt;&gt;0,-(U13-Q13)/U13,"")</f>
        <v>6.666666666666667</v>
      </c>
      <c r="W13" s="48">
        <v>3737640</v>
      </c>
      <c r="X13" s="48">
        <v>3351</v>
      </c>
      <c r="Y13" s="50">
        <f>W13/X13</f>
        <v>1115.3804834377797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71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114481985</v>
      </c>
      <c r="R15" s="27">
        <f>SUM(R4:R14)</f>
        <v>93526</v>
      </c>
      <c r="S15" s="28">
        <f>R15/G15</f>
        <v>1317.2676056338028</v>
      </c>
      <c r="T15" s="49">
        <f>Q15/R15</f>
        <v>1224.0658747300215</v>
      </c>
      <c r="U15" s="39">
        <v>126644070</v>
      </c>
      <c r="V15" s="38">
        <f>IF(U15&lt;&gt;0,-(U15-Q15)/U15,"")</f>
        <v>-0.09603359241376244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2010-04-12T14:21:29Z</dcterms:modified>
  <cp:category/>
  <cp:version/>
  <cp:contentType/>
  <cp:contentStatus/>
</cp:coreProperties>
</file>