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8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<sst xmlns="http://schemas.openxmlformats.org/spreadsheetml/2006/main" count="63" uniqueCount="38">
  <si>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</si>
  <si>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</si>
  <si>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</si>
  <si>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</si>
  <si>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</si>
  <si>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</si>
  <si>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</si>
  <si>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</si>
  <si>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</si>
  <si>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</si>
  <si>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</si>
  <si>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</si>
  <si>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</si>
  <si>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</si>
  <si>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</si>
  <si>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</si>
  <si>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</si>
  <si>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</si>
  <si>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</si>
  <si>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</si>
  <si>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</si>
  <si>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Shrek Forever After</t>
  </si>
  <si>
    <t>UIP</t>
  </si>
  <si>
    <t>26+1+25+1</t>
  </si>
  <si>
    <t>Marmaduke</t>
  </si>
  <si>
    <t>InterCom</t>
  </si>
  <si>
    <t>n/a</t>
  </si>
  <si>
    <t>The Girl with the Dragon Tatoo</t>
  </si>
  <si>
    <t>Budapest Film</t>
  </si>
  <si>
    <t>The Back-up Plan</t>
  </si>
  <si>
    <t>The Twilight Saga: Eclipse</t>
  </si>
  <si>
    <t>Forum Hungary</t>
  </si>
  <si>
    <t>Toy Story 3</t>
  </si>
  <si>
    <t>Knight and Day (preview)</t>
  </si>
  <si>
    <t>Prince of Persia: The Sands of Time</t>
  </si>
  <si>
    <t>Sex and the City 2</t>
  </si>
  <si>
    <t>Furry Vengeance</t>
  </si>
  <si>
    <t>Palace Pictures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</si>
</sst>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4" fillId="0" borderId="26" xfId="39" applyNumberFormat="1" applyFont="1" applyBorder="1" applyAlignment="1">
      <alignment/>
    </xf>
    <xf numFmtId="3" fontId="15" fillId="25" borderId="28" xfId="39" applyNumberFormat="1" applyFont="1" applyFill="1" applyBorder="1" applyAlignment="1" applyProtection="1">
      <alignment horizontal="right"/>
      <protection/>
    </xf>
    <xf numFmtId="198" fontId="15" fillId="0" borderId="26" xfId="39" applyNumberFormat="1" applyFont="1" applyBorder="1" applyAlignment="1">
      <alignment/>
    </xf>
    <xf numFmtId="169" fontId="14" fillId="0" borderId="26" xfId="40" applyNumberFormat="1" applyFont="1" applyBorder="1" applyAlignment="1">
      <alignment/>
    </xf>
    <xf numFmtId="198" fontId="14" fillId="0" borderId="26" xfId="40" applyNumberFormat="1" applyFont="1" applyBorder="1" applyAlignment="1">
      <alignment/>
    </xf>
    <xf numFmtId="198" fontId="15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4" fillId="25" borderId="26" xfId="39" applyNumberFormat="1" applyFont="1" applyFill="1" applyBorder="1" applyAlignment="1">
      <alignment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24" borderId="31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4404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0020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8-11 JULY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D1">
      <selection activeCell="D1" sqref="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9.00390625" style="0" customWidth="1"/>
    <col min="4" max="4" width="14.00390625" style="0" customWidth="1"/>
    <col min="5" max="5" width="19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3.2812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4.8515625" style="0" customWidth="1"/>
    <col min="18" max="18" width="10.57421875" style="0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3" t="s">
        <v>0</v>
      </c>
      <c r="D2" s="85" t="s">
        <v>1</v>
      </c>
      <c r="E2" s="85" t="s">
        <v>2</v>
      </c>
      <c r="F2" s="74" t="s">
        <v>3</v>
      </c>
      <c r="G2" s="74" t="s">
        <v>4</v>
      </c>
      <c r="H2" s="74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79"/>
    </row>
    <row r="3" spans="1:25" ht="30" customHeight="1">
      <c r="A3" s="13"/>
      <c r="B3" s="14"/>
      <c r="C3" s="84"/>
      <c r="D3" s="86"/>
      <c r="E3" s="87"/>
      <c r="F3" s="75"/>
      <c r="G3" s="75"/>
      <c r="H3" s="7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55"/>
      <c r="C4" s="56" t="s">
        <v>21</v>
      </c>
      <c r="D4" s="57">
        <v>40367</v>
      </c>
      <c r="E4" s="58" t="s">
        <v>22</v>
      </c>
      <c r="F4" s="59" t="s">
        <v>23</v>
      </c>
      <c r="G4" s="59">
        <v>53</v>
      </c>
      <c r="H4" s="59">
        <v>1</v>
      </c>
      <c r="I4" s="60">
        <v>33232915</v>
      </c>
      <c r="J4" s="60">
        <v>25578</v>
      </c>
      <c r="K4" s="61">
        <v>28197265</v>
      </c>
      <c r="L4" s="61">
        <v>21316</v>
      </c>
      <c r="M4" s="61">
        <v>38669020</v>
      </c>
      <c r="N4" s="61">
        <v>28993</v>
      </c>
      <c r="O4" s="61">
        <v>33354695</v>
      </c>
      <c r="P4" s="61">
        <v>25045</v>
      </c>
      <c r="Q4" s="62">
        <f aca="true" t="shared" si="0" ref="Q4:R6">+I4+K4+M4+O4</f>
        <v>133453895</v>
      </c>
      <c r="R4" s="62">
        <f t="shared" si="0"/>
        <v>100932</v>
      </c>
      <c r="S4" s="63">
        <f aca="true" t="shared" si="1" ref="S4:S10">IF(Q4&lt;&gt;0,R4/G4,"")</f>
        <v>1904.377358490566</v>
      </c>
      <c r="T4" s="63">
        <f aca="true" t="shared" si="2" ref="T4:T10">IF(Q4&lt;&gt;0,Q4/R4,"")</f>
        <v>1322.2158978322038</v>
      </c>
      <c r="U4" s="64">
        <v>0</v>
      </c>
      <c r="V4" s="65">
        <f aca="true" t="shared" si="3" ref="V4:V10">IF(U4&lt;&gt;0,-(U4-Q4)/U4,"")</f>
      </c>
      <c r="W4" s="48">
        <v>133453895</v>
      </c>
      <c r="X4" s="48">
        <v>100932</v>
      </c>
      <c r="Y4" s="50">
        <f aca="true" t="shared" si="4" ref="Y4:Y10">W4/X4</f>
        <v>1322.2158978322038</v>
      </c>
    </row>
    <row r="5" spans="1:25" ht="30" customHeight="1">
      <c r="A5" s="40">
        <v>2</v>
      </c>
      <c r="B5" s="55"/>
      <c r="C5" s="72" t="s">
        <v>30</v>
      </c>
      <c r="D5" s="57">
        <v>40359</v>
      </c>
      <c r="E5" s="58" t="s">
        <v>31</v>
      </c>
      <c r="F5" s="59">
        <v>43</v>
      </c>
      <c r="G5" s="59" t="s">
        <v>26</v>
      </c>
      <c r="H5" s="59">
        <v>2</v>
      </c>
      <c r="I5" s="61">
        <v>9585055</v>
      </c>
      <c r="J5" s="61">
        <v>8791</v>
      </c>
      <c r="K5" s="61">
        <v>9490295</v>
      </c>
      <c r="L5" s="61">
        <v>8453</v>
      </c>
      <c r="M5" s="61">
        <v>9738370</v>
      </c>
      <c r="N5" s="61">
        <v>8538</v>
      </c>
      <c r="O5" s="61">
        <v>5984955</v>
      </c>
      <c r="P5" s="61">
        <v>5268</v>
      </c>
      <c r="Q5" s="62">
        <f t="shared" si="0"/>
        <v>34798675</v>
      </c>
      <c r="R5" s="62">
        <f t="shared" si="0"/>
        <v>31050</v>
      </c>
      <c r="S5" s="63" t="e">
        <f t="shared" si="1"/>
        <v>#VALUE!</v>
      </c>
      <c r="T5" s="63">
        <f t="shared" si="2"/>
        <v>1120.7302737520129</v>
      </c>
      <c r="U5" s="64">
        <v>97706995</v>
      </c>
      <c r="V5" s="65">
        <f t="shared" si="3"/>
        <v>-0.6438466355453875</v>
      </c>
      <c r="W5" s="48">
        <v>222166010</v>
      </c>
      <c r="X5" s="48">
        <v>202606</v>
      </c>
      <c r="Y5" s="50">
        <f t="shared" si="4"/>
        <v>1096.5421063542046</v>
      </c>
    </row>
    <row r="6" spans="1:25" ht="30" customHeight="1">
      <c r="A6" s="40">
        <v>3</v>
      </c>
      <c r="B6" s="55"/>
      <c r="C6" s="56" t="s">
        <v>32</v>
      </c>
      <c r="D6" s="57">
        <v>40346</v>
      </c>
      <c r="E6" s="58" t="s">
        <v>31</v>
      </c>
      <c r="F6" s="59">
        <v>41</v>
      </c>
      <c r="G6" s="59" t="s">
        <v>26</v>
      </c>
      <c r="H6" s="59">
        <v>4</v>
      </c>
      <c r="I6" s="61">
        <v>1488455</v>
      </c>
      <c r="J6" s="61">
        <v>1299</v>
      </c>
      <c r="K6" s="61">
        <v>1289640</v>
      </c>
      <c r="L6" s="61">
        <v>1024</v>
      </c>
      <c r="M6" s="61">
        <v>2066540</v>
      </c>
      <c r="N6" s="61">
        <v>1603</v>
      </c>
      <c r="O6" s="61">
        <v>2067110</v>
      </c>
      <c r="P6" s="61">
        <v>1616</v>
      </c>
      <c r="Q6" s="62">
        <f t="shared" si="0"/>
        <v>6911745</v>
      </c>
      <c r="R6" s="62">
        <f t="shared" si="0"/>
        <v>5542</v>
      </c>
      <c r="S6" s="63" t="e">
        <f t="shared" si="1"/>
        <v>#VALUE!</v>
      </c>
      <c r="T6" s="63">
        <f t="shared" si="2"/>
        <v>1247.1571634788884</v>
      </c>
      <c r="U6" s="64">
        <v>21295830</v>
      </c>
      <c r="V6" s="65">
        <f t="shared" si="3"/>
        <v>-0.6754413892297224</v>
      </c>
      <c r="W6" s="48">
        <v>181763520</v>
      </c>
      <c r="X6" s="48">
        <v>139223</v>
      </c>
      <c r="Y6" s="50">
        <f t="shared" si="4"/>
        <v>1305.5566968101534</v>
      </c>
    </row>
    <row r="7" spans="1:25" ht="30" customHeight="1">
      <c r="A7" s="40">
        <v>4</v>
      </c>
      <c r="B7" s="55"/>
      <c r="C7" s="56" t="s">
        <v>33</v>
      </c>
      <c r="D7" s="57">
        <v>40374</v>
      </c>
      <c r="E7" s="58" t="s">
        <v>25</v>
      </c>
      <c r="F7" s="59">
        <v>16</v>
      </c>
      <c r="G7" s="59" t="s">
        <v>26</v>
      </c>
      <c r="H7" s="59">
        <v>0</v>
      </c>
      <c r="I7" s="73">
        <v>874060</v>
      </c>
      <c r="J7" s="73">
        <v>705</v>
      </c>
      <c r="K7" s="73">
        <v>1422260</v>
      </c>
      <c r="L7" s="73">
        <v>1145</v>
      </c>
      <c r="M7" s="73">
        <v>1328840</v>
      </c>
      <c r="N7" s="73">
        <v>1073</v>
      </c>
      <c r="O7" s="73">
        <v>729940</v>
      </c>
      <c r="P7" s="73">
        <v>602</v>
      </c>
      <c r="Q7" s="62">
        <f aca="true" t="shared" si="5" ref="Q7:R10">+I7+K7+M7+O7</f>
        <v>4355100</v>
      </c>
      <c r="R7" s="62">
        <f t="shared" si="5"/>
        <v>3525</v>
      </c>
      <c r="S7" s="63" t="e">
        <f t="shared" si="1"/>
        <v>#VALUE!</v>
      </c>
      <c r="T7" s="63">
        <f t="shared" si="2"/>
        <v>1235.4893617021276</v>
      </c>
      <c r="U7" s="64">
        <v>0</v>
      </c>
      <c r="V7" s="65">
        <f t="shared" si="3"/>
      </c>
      <c r="W7" s="71">
        <v>4918050</v>
      </c>
      <c r="X7" s="71">
        <v>4019</v>
      </c>
      <c r="Y7" s="50">
        <f t="shared" si="4"/>
        <v>1223.6999253545657</v>
      </c>
    </row>
    <row r="8" spans="1:25" ht="30" customHeight="1">
      <c r="A8" s="40">
        <v>5</v>
      </c>
      <c r="B8" s="41"/>
      <c r="C8" s="56" t="s">
        <v>34</v>
      </c>
      <c r="D8" s="57">
        <v>40318</v>
      </c>
      <c r="E8" s="58" t="s">
        <v>31</v>
      </c>
      <c r="F8" s="59">
        <v>41</v>
      </c>
      <c r="G8" s="59" t="s">
        <v>26</v>
      </c>
      <c r="H8" s="59">
        <v>8</v>
      </c>
      <c r="I8" s="61">
        <v>868440</v>
      </c>
      <c r="J8" s="61">
        <v>763</v>
      </c>
      <c r="K8" s="61">
        <v>854660</v>
      </c>
      <c r="L8" s="61">
        <v>747</v>
      </c>
      <c r="M8" s="61">
        <v>1176240</v>
      </c>
      <c r="N8" s="61">
        <v>1005</v>
      </c>
      <c r="O8" s="61">
        <v>716000</v>
      </c>
      <c r="P8" s="61">
        <v>593</v>
      </c>
      <c r="Q8" s="62">
        <f t="shared" si="5"/>
        <v>3615340</v>
      </c>
      <c r="R8" s="62">
        <f t="shared" si="5"/>
        <v>3108</v>
      </c>
      <c r="S8" s="63" t="e">
        <f t="shared" si="1"/>
        <v>#VALUE!</v>
      </c>
      <c r="T8" s="63">
        <f t="shared" si="2"/>
        <v>1163.2368082368082</v>
      </c>
      <c r="U8" s="64">
        <v>6071950</v>
      </c>
      <c r="V8" s="65">
        <f t="shared" si="3"/>
        <v>-0.40458337107519</v>
      </c>
      <c r="W8" s="48">
        <v>237361075</v>
      </c>
      <c r="X8" s="48">
        <v>217043</v>
      </c>
      <c r="Y8" s="50">
        <f t="shared" si="4"/>
        <v>1093.6131319600263</v>
      </c>
    </row>
    <row r="9" spans="1:25" ht="30" customHeight="1">
      <c r="A9" s="40">
        <v>6</v>
      </c>
      <c r="B9" s="55"/>
      <c r="C9" s="56" t="s">
        <v>35</v>
      </c>
      <c r="D9" s="57">
        <v>40325</v>
      </c>
      <c r="E9" s="58" t="s">
        <v>25</v>
      </c>
      <c r="F9" s="59">
        <v>35</v>
      </c>
      <c r="G9" s="59" t="s">
        <v>26</v>
      </c>
      <c r="H9" s="59">
        <v>7</v>
      </c>
      <c r="I9" s="73">
        <v>923290</v>
      </c>
      <c r="J9" s="73">
        <v>860</v>
      </c>
      <c r="K9" s="73">
        <v>965340</v>
      </c>
      <c r="L9" s="73">
        <v>877</v>
      </c>
      <c r="M9" s="73">
        <v>1040150</v>
      </c>
      <c r="N9" s="73">
        <v>908</v>
      </c>
      <c r="O9" s="73">
        <v>655970</v>
      </c>
      <c r="P9" s="73">
        <v>567</v>
      </c>
      <c r="Q9" s="62">
        <f t="shared" si="5"/>
        <v>3584750</v>
      </c>
      <c r="R9" s="62">
        <f t="shared" si="5"/>
        <v>3212</v>
      </c>
      <c r="S9" s="63" t="e">
        <f t="shared" si="1"/>
        <v>#VALUE!</v>
      </c>
      <c r="T9" s="63">
        <f t="shared" si="2"/>
        <v>1116.049190535492</v>
      </c>
      <c r="U9" s="64">
        <v>5919810</v>
      </c>
      <c r="V9" s="65">
        <f t="shared" si="3"/>
        <v>-0.39444847047455917</v>
      </c>
      <c r="W9" s="71">
        <v>254412955</v>
      </c>
      <c r="X9" s="71">
        <v>226526</v>
      </c>
      <c r="Y9" s="50">
        <f t="shared" si="4"/>
        <v>1123.1070826306914</v>
      </c>
    </row>
    <row r="10" spans="1:25" ht="30" customHeight="1">
      <c r="A10" s="40">
        <v>7</v>
      </c>
      <c r="B10" s="55"/>
      <c r="C10" s="72" t="s">
        <v>36</v>
      </c>
      <c r="D10" s="57">
        <v>40353</v>
      </c>
      <c r="E10" s="58" t="s">
        <v>37</v>
      </c>
      <c r="F10" s="59">
        <v>21</v>
      </c>
      <c r="G10" s="59" t="s">
        <v>26</v>
      </c>
      <c r="H10" s="59">
        <v>3</v>
      </c>
      <c r="I10" s="61">
        <v>528110</v>
      </c>
      <c r="J10" s="61">
        <v>470</v>
      </c>
      <c r="K10" s="61">
        <v>617030</v>
      </c>
      <c r="L10" s="61">
        <v>533</v>
      </c>
      <c r="M10" s="61">
        <v>850440</v>
      </c>
      <c r="N10" s="61">
        <v>739</v>
      </c>
      <c r="O10" s="61">
        <v>743100</v>
      </c>
      <c r="P10" s="61">
        <v>626</v>
      </c>
      <c r="Q10" s="62">
        <f t="shared" si="5"/>
        <v>2738680</v>
      </c>
      <c r="R10" s="62">
        <f t="shared" si="5"/>
        <v>2368</v>
      </c>
      <c r="S10" s="63" t="e">
        <f t="shared" si="1"/>
        <v>#VALUE!</v>
      </c>
      <c r="T10" s="63">
        <f t="shared" si="2"/>
        <v>1156.537162162162</v>
      </c>
      <c r="U10" s="64">
        <v>6208045</v>
      </c>
      <c r="V10" s="65">
        <f t="shared" si="3"/>
        <v>-0.558849847254651</v>
      </c>
      <c r="W10" s="48">
        <v>29256740</v>
      </c>
      <c r="X10" s="48">
        <v>26441</v>
      </c>
      <c r="Y10" s="50">
        <f t="shared" si="4"/>
        <v>1106.4914337581786</v>
      </c>
    </row>
    <row r="11" spans="1:25" ht="30" customHeight="1">
      <c r="A11" s="40">
        <v>8</v>
      </c>
      <c r="B11" s="55"/>
      <c r="C11" s="72" t="s">
        <v>29</v>
      </c>
      <c r="D11" s="57">
        <v>40339</v>
      </c>
      <c r="E11" s="58" t="s">
        <v>25</v>
      </c>
      <c r="F11" s="59">
        <v>24</v>
      </c>
      <c r="G11" s="59" t="s">
        <v>26</v>
      </c>
      <c r="H11" s="59">
        <v>5</v>
      </c>
      <c r="I11" s="66">
        <v>735000</v>
      </c>
      <c r="J11" s="66">
        <v>635</v>
      </c>
      <c r="K11" s="66">
        <v>642662</v>
      </c>
      <c r="L11" s="66">
        <v>529</v>
      </c>
      <c r="M11" s="66">
        <v>774545</v>
      </c>
      <c r="N11" s="66">
        <v>631</v>
      </c>
      <c r="O11" s="66">
        <v>427704</v>
      </c>
      <c r="P11" s="66">
        <v>355</v>
      </c>
      <c r="Q11" s="67">
        <f aca="true" t="shared" si="6" ref="Q11:R13">+I11+K11+M11+O11</f>
        <v>2579911</v>
      </c>
      <c r="R11" s="62">
        <f t="shared" si="6"/>
        <v>2150</v>
      </c>
      <c r="S11" s="63" t="e">
        <f>IF(Q11&lt;&gt;0,R11/G11,"")</f>
        <v>#VALUE!</v>
      </c>
      <c r="T11" s="63">
        <f>IF(Q11&lt;&gt;0,Q11/R11,"")</f>
        <v>1199.958604651163</v>
      </c>
      <c r="U11" s="64">
        <v>4299945</v>
      </c>
      <c r="V11" s="65">
        <f>IF(U11&lt;&gt;0,-(U11-Q11)/U11,"")</f>
        <v>-0.4000130234223926</v>
      </c>
      <c r="W11" s="68">
        <v>54292116</v>
      </c>
      <c r="X11" s="68">
        <v>47704</v>
      </c>
      <c r="Y11" s="50">
        <f>W11/X11</f>
        <v>1138.104058359886</v>
      </c>
    </row>
    <row r="12" spans="1:25" ht="30" customHeight="1">
      <c r="A12" s="40">
        <v>9</v>
      </c>
      <c r="B12" s="55"/>
      <c r="C12" s="56" t="s">
        <v>27</v>
      </c>
      <c r="D12" s="57">
        <v>40367</v>
      </c>
      <c r="E12" s="58" t="s">
        <v>28</v>
      </c>
      <c r="F12" s="59">
        <v>8</v>
      </c>
      <c r="G12" s="59" t="s">
        <v>26</v>
      </c>
      <c r="H12" s="59">
        <v>1</v>
      </c>
      <c r="I12" s="69">
        <v>601100</v>
      </c>
      <c r="J12" s="69">
        <v>504</v>
      </c>
      <c r="K12" s="69">
        <v>692150</v>
      </c>
      <c r="L12" s="70">
        <v>572</v>
      </c>
      <c r="M12" s="70">
        <v>622570</v>
      </c>
      <c r="N12" s="70">
        <v>507</v>
      </c>
      <c r="O12" s="70">
        <v>502110</v>
      </c>
      <c r="P12" s="70">
        <v>426</v>
      </c>
      <c r="Q12" s="67">
        <f t="shared" si="6"/>
        <v>2417930</v>
      </c>
      <c r="R12" s="62">
        <f t="shared" si="6"/>
        <v>2009</v>
      </c>
      <c r="S12" s="63" t="e">
        <f>IF(Q12&lt;&gt;0,R12/G12,"")</f>
        <v>#VALUE!</v>
      </c>
      <c r="T12" s="63">
        <f>IF(Q12&lt;&gt;0,Q12/R12,"")</f>
        <v>1203.5490293678447</v>
      </c>
      <c r="U12" s="64">
        <v>0</v>
      </c>
      <c r="V12" s="65">
        <f>IF(U12&lt;&gt;0,-(U12-Q12)/U12,"")</f>
      </c>
      <c r="W12" s="71">
        <v>2598350</v>
      </c>
      <c r="X12" s="71">
        <v>2158</v>
      </c>
      <c r="Y12" s="50">
        <f>W12/X12</f>
        <v>1204.0546802594995</v>
      </c>
    </row>
    <row r="13" spans="1:25" ht="30" customHeight="1">
      <c r="A13" s="40">
        <v>10</v>
      </c>
      <c r="B13" s="55"/>
      <c r="C13" s="56" t="s">
        <v>24</v>
      </c>
      <c r="D13" s="57">
        <v>40339</v>
      </c>
      <c r="E13" s="58" t="s">
        <v>25</v>
      </c>
      <c r="F13" s="59">
        <v>22</v>
      </c>
      <c r="G13" s="59" t="s">
        <v>26</v>
      </c>
      <c r="H13" s="59">
        <v>5</v>
      </c>
      <c r="I13" s="66">
        <v>413810</v>
      </c>
      <c r="J13" s="66">
        <v>488</v>
      </c>
      <c r="K13" s="66">
        <v>343285</v>
      </c>
      <c r="L13" s="66">
        <v>352</v>
      </c>
      <c r="M13" s="66">
        <v>422110</v>
      </c>
      <c r="N13" s="66">
        <v>401</v>
      </c>
      <c r="O13" s="66">
        <v>425690</v>
      </c>
      <c r="P13" s="66">
        <v>385</v>
      </c>
      <c r="Q13" s="67">
        <f t="shared" si="6"/>
        <v>1604895</v>
      </c>
      <c r="R13" s="62">
        <f t="shared" si="6"/>
        <v>1626</v>
      </c>
      <c r="S13" s="63" t="e">
        <f>IF(Q13&lt;&gt;0,R13/G13,"")</f>
        <v>#VALUE!</v>
      </c>
      <c r="T13" s="63">
        <f>IF(Q13&lt;&gt;0,Q13/R13,"")</f>
        <v>987.0202952029521</v>
      </c>
      <c r="U13" s="64">
        <v>4110775</v>
      </c>
      <c r="V13" s="65">
        <f>IF(U13&lt;&gt;0,-(U13-Q13)/U13,"")</f>
        <v>-0.6095882163339029</v>
      </c>
      <c r="W13" s="68">
        <v>54295675</v>
      </c>
      <c r="X13" s="68">
        <v>52773</v>
      </c>
      <c r="Y13" s="50">
        <f>W13/X13</f>
        <v>1028.8532961931292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80" t="s">
        <v>17</v>
      </c>
      <c r="C15" s="81"/>
      <c r="D15" s="81"/>
      <c r="E15" s="82"/>
      <c r="F15" s="23"/>
      <c r="G15" s="23">
        <f>SUM(G4:G14)</f>
        <v>53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196060921</v>
      </c>
      <c r="R15" s="27">
        <f>SUM(R4:R14)</f>
        <v>155522</v>
      </c>
      <c r="S15" s="28">
        <f>R15/G15</f>
        <v>2934.377358490566</v>
      </c>
      <c r="T15" s="49">
        <f>Q15/R15</f>
        <v>1260.6635781432851</v>
      </c>
      <c r="U15" s="39">
        <v>150863810</v>
      </c>
      <c r="V15" s="38">
        <f>IF(U15&lt;&gt;0,-(U15-Q15)/U15,"")</f>
        <v>0.2995888212023811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2010-09-23T11:00:31Z</dcterms:modified>
  <cp:category/>
  <cp:version/>
  <cp:contentType/>
  <cp:contentStatus/>
</cp:coreProperties>
</file>