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9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<sst xmlns="http://schemas.openxmlformats.org/spreadsheetml/2006/main" count="63" uniqueCount="38">
  <si>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</si>
  <si>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</si>
  <si>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</si>
  <si>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</si>
  <si>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</si>
  <si>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</si>
  <si>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</si>
  <si>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</si>
  <si>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</si>
  <si>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</si>
  <si>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</si>
  <si>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</si>
  <si>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</si>
  <si>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</si>
  <si>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</si>
  <si>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</si>
  <si>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</si>
  <si>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</si>
  <si>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</si>
  <si>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</si>
  <si>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</si>
  <si>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 xml:space="preserve">Knight and Day </t>
  </si>
  <si>
    <t>InterCom</t>
  </si>
  <si>
    <t>n/a</t>
  </si>
  <si>
    <t>Toy Story 3</t>
  </si>
  <si>
    <t>Forum Hungary</t>
  </si>
  <si>
    <t>Prince of Persia: The Sands of Time</t>
  </si>
  <si>
    <t>Sex and the City 2</t>
  </si>
  <si>
    <t>Furry Vengeance</t>
  </si>
  <si>
    <t>Palace Pictures</t>
  </si>
  <si>
    <t>The Girl with the Dragon Tatoo</t>
  </si>
  <si>
    <t>Budapest Film</t>
  </si>
  <si>
    <t>The Back-up Plan</t>
  </si>
  <si>
    <t>Shrek Forever After</t>
  </si>
  <si>
    <t>UIP</t>
  </si>
  <si>
    <t>26+1+25+1</t>
  </si>
  <si>
    <t>The Twilight Saga: Eclipse</t>
  </si>
  <si>
    <t>The Ghost Writer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</si>
</sst>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>
        <color indexed="9"/>
      </left>
      <right style="thin">
        <color indexed="9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90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8" xfId="0" applyNumberFormat="1" applyFont="1" applyFill="1" applyBorder="1" applyAlignment="1" applyProtection="1">
      <alignment horizontal="right" vertical="center"/>
      <protection/>
    </xf>
    <xf numFmtId="193" fontId="11" fillId="24" borderId="19" xfId="0" applyNumberFormat="1" applyFont="1" applyFill="1" applyBorder="1" applyAlignment="1" applyProtection="1">
      <alignment horizontal="right" vertical="center"/>
      <protection/>
    </xf>
    <xf numFmtId="1" fontId="11" fillId="24" borderId="20" xfId="0" applyNumberFormat="1" applyFont="1" applyFill="1" applyBorder="1" applyAlignment="1" applyProtection="1">
      <alignment horizontal="center" vertical="center"/>
      <protection/>
    </xf>
    <xf numFmtId="193" fontId="11" fillId="24" borderId="21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2" xfId="55" applyNumberFormat="1" applyFont="1" applyFill="1" applyBorder="1" applyAlignment="1" applyProtection="1">
      <alignment vertical="center"/>
      <protection/>
    </xf>
    <xf numFmtId="3" fontId="11" fillId="24" borderId="23" xfId="0" applyNumberFormat="1" applyFont="1" applyFill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/>
    </xf>
    <xf numFmtId="3" fontId="15" fillId="25" borderId="25" xfId="0" applyNumberFormat="1" applyFont="1" applyFill="1" applyBorder="1" applyAlignment="1">
      <alignment/>
    </xf>
    <xf numFmtId="3" fontId="11" fillId="24" borderId="27" xfId="0" applyNumberFormat="1" applyFont="1" applyFill="1" applyBorder="1" applyAlignment="1" applyProtection="1">
      <alignment vertical="center"/>
      <protection/>
    </xf>
    <xf numFmtId="3" fontId="14" fillId="25" borderId="25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 locked="0"/>
    </xf>
    <xf numFmtId="3" fontId="33" fillId="25" borderId="25" xfId="0" applyNumberFormat="1" applyFont="1" applyFill="1" applyBorder="1" applyAlignment="1">
      <alignment vertical="center"/>
    </xf>
    <xf numFmtId="197" fontId="14" fillId="25" borderId="25" xfId="0" applyNumberFormat="1" applyFont="1" applyFill="1" applyBorder="1" applyAlignment="1" applyProtection="1">
      <alignment horizontal="center" vertical="center"/>
      <protection locked="0"/>
    </xf>
    <xf numFmtId="3" fontId="14" fillId="25" borderId="25" xfId="0" applyNumberFormat="1" applyFont="1" applyFill="1" applyBorder="1" applyAlignment="1" applyProtection="1">
      <alignment horizontal="left" vertical="center"/>
      <protection locked="0"/>
    </xf>
    <xf numFmtId="3" fontId="14" fillId="25" borderId="25" xfId="0" applyNumberFormat="1" applyFont="1" applyFill="1" applyBorder="1" applyAlignment="1" applyProtection="1">
      <alignment horizontal="center" vertical="center"/>
      <protection locked="0"/>
    </xf>
    <xf numFmtId="198" fontId="14" fillId="25" borderId="25" xfId="39" applyNumberFormat="1" applyFont="1" applyFill="1" applyBorder="1" applyAlignment="1">
      <alignment/>
    </xf>
    <xf numFmtId="3" fontId="15" fillId="25" borderId="25" xfId="39" applyNumberFormat="1" applyFont="1" applyFill="1" applyBorder="1" applyAlignment="1" applyProtection="1">
      <alignment horizontal="right"/>
      <protection/>
    </xf>
    <xf numFmtId="3" fontId="14" fillId="25" borderId="25" xfId="55" applyNumberFormat="1" applyFont="1" applyFill="1" applyBorder="1" applyAlignment="1" applyProtection="1">
      <alignment horizontal="right"/>
      <protection/>
    </xf>
    <xf numFmtId="3" fontId="15" fillId="25" borderId="25" xfId="0" applyNumberFormat="1" applyFont="1" applyFill="1" applyBorder="1" applyAlignment="1">
      <alignment horizontal="right"/>
    </xf>
    <xf numFmtId="191" fontId="14" fillId="25" borderId="25" xfId="55" applyNumberFormat="1" applyFont="1" applyFill="1" applyBorder="1" applyAlignment="1" applyProtection="1">
      <alignment horizontal="right"/>
      <protection/>
    </xf>
    <xf numFmtId="198" fontId="15" fillId="25" borderId="25" xfId="39" applyNumberFormat="1" applyFont="1" applyFill="1" applyBorder="1" applyAlignment="1">
      <alignment/>
    </xf>
    <xf numFmtId="3" fontId="14" fillId="25" borderId="25" xfId="0" applyNumberFormat="1" applyFont="1" applyFill="1" applyBorder="1" applyAlignment="1">
      <alignment/>
    </xf>
    <xf numFmtId="3" fontId="14" fillId="25" borderId="25" xfId="0" applyNumberFormat="1" applyFont="1" applyFill="1" applyBorder="1" applyAlignment="1" applyProtection="1">
      <alignment vertical="center"/>
      <protection locked="0"/>
    </xf>
    <xf numFmtId="3" fontId="14" fillId="25" borderId="25" xfId="40" applyNumberFormat="1" applyFont="1" applyFill="1" applyBorder="1" applyAlignment="1">
      <alignment/>
    </xf>
    <xf numFmtId="3" fontId="14" fillId="25" borderId="25" xfId="39" applyNumberFormat="1" applyFont="1" applyFill="1" applyBorder="1" applyAlignment="1">
      <alignment horizontal="right"/>
    </xf>
    <xf numFmtId="188" fontId="4" fillId="0" borderId="15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0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0498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6114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29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15-18 JULY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J23" sqref="J2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6.57421875" style="0" customWidth="1"/>
    <col min="4" max="4" width="14.00390625" style="0" customWidth="1"/>
    <col min="5" max="5" width="17.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8515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4.42187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6" t="s">
        <v>0</v>
      </c>
      <c r="D2" s="78" t="s">
        <v>1</v>
      </c>
      <c r="E2" s="78" t="s">
        <v>2</v>
      </c>
      <c r="F2" s="67" t="s">
        <v>3</v>
      </c>
      <c r="G2" s="67" t="s">
        <v>4</v>
      </c>
      <c r="H2" s="67" t="s">
        <v>5</v>
      </c>
      <c r="I2" s="69" t="s">
        <v>18</v>
      </c>
      <c r="J2" s="69"/>
      <c r="K2" s="69" t="s">
        <v>6</v>
      </c>
      <c r="L2" s="69"/>
      <c r="M2" s="69" t="s">
        <v>7</v>
      </c>
      <c r="N2" s="69"/>
      <c r="O2" s="69" t="s">
        <v>8</v>
      </c>
      <c r="P2" s="69"/>
      <c r="Q2" s="69" t="s">
        <v>9</v>
      </c>
      <c r="R2" s="69"/>
      <c r="S2" s="69"/>
      <c r="T2" s="69"/>
      <c r="U2" s="69" t="s">
        <v>10</v>
      </c>
      <c r="V2" s="69"/>
      <c r="W2" s="69" t="s">
        <v>11</v>
      </c>
      <c r="X2" s="69"/>
      <c r="Y2" s="72"/>
    </row>
    <row r="3" spans="1:25" ht="30" customHeight="1">
      <c r="A3" s="13"/>
      <c r="B3" s="14"/>
      <c r="C3" s="77"/>
      <c r="D3" s="79"/>
      <c r="E3" s="80"/>
      <c r="F3" s="68"/>
      <c r="G3" s="68"/>
      <c r="H3" s="68"/>
      <c r="I3" s="15" t="s">
        <v>12</v>
      </c>
      <c r="J3" s="15" t="s">
        <v>13</v>
      </c>
      <c r="K3" s="15" t="s">
        <v>12</v>
      </c>
      <c r="L3" s="15" t="s">
        <v>13</v>
      </c>
      <c r="M3" s="40" t="s">
        <v>12</v>
      </c>
      <c r="N3" s="15" t="s">
        <v>13</v>
      </c>
      <c r="O3" s="15" t="s">
        <v>12</v>
      </c>
      <c r="P3" s="15" t="s">
        <v>13</v>
      </c>
      <c r="Q3" s="49" t="s">
        <v>12</v>
      </c>
      <c r="R3" s="49" t="s">
        <v>13</v>
      </c>
      <c r="S3" s="48" t="s">
        <v>14</v>
      </c>
      <c r="T3" s="48" t="s">
        <v>15</v>
      </c>
      <c r="U3" s="65" t="s">
        <v>12</v>
      </c>
      <c r="V3" s="66" t="s">
        <v>16</v>
      </c>
      <c r="W3" s="15" t="s">
        <v>12</v>
      </c>
      <c r="X3" s="15" t="s">
        <v>13</v>
      </c>
      <c r="Y3" s="48" t="s">
        <v>15</v>
      </c>
    </row>
    <row r="4" spans="1:25" ht="30" customHeight="1">
      <c r="A4" s="38">
        <v>1</v>
      </c>
      <c r="B4" s="50"/>
      <c r="C4" s="51" t="s">
        <v>33</v>
      </c>
      <c r="D4" s="52">
        <v>40367</v>
      </c>
      <c r="E4" s="53" t="s">
        <v>34</v>
      </c>
      <c r="F4" s="54" t="s">
        <v>35</v>
      </c>
      <c r="G4" s="54">
        <v>56</v>
      </c>
      <c r="H4" s="54">
        <v>2</v>
      </c>
      <c r="I4" s="64">
        <v>16739270</v>
      </c>
      <c r="J4" s="64">
        <v>12788</v>
      </c>
      <c r="K4" s="61">
        <v>18195385</v>
      </c>
      <c r="L4" s="61">
        <v>13724</v>
      </c>
      <c r="M4" s="61">
        <v>27830210</v>
      </c>
      <c r="N4" s="61">
        <v>20432</v>
      </c>
      <c r="O4" s="61">
        <v>36957090</v>
      </c>
      <c r="P4" s="61">
        <v>27256</v>
      </c>
      <c r="Q4" s="56">
        <f>+I4+K4+M4+O4</f>
        <v>99721955</v>
      </c>
      <c r="R4" s="56">
        <f>+J4+L4+N4+P4</f>
        <v>74200</v>
      </c>
      <c r="S4" s="57">
        <f>IF(Q4&lt;&gt;0,R4/G4,"")</f>
        <v>1325</v>
      </c>
      <c r="T4" s="57">
        <f>IF(Q4&lt;&gt;0,Q4/R4,"")</f>
        <v>1343.9616576819408</v>
      </c>
      <c r="U4" s="58">
        <v>133453895</v>
      </c>
      <c r="V4" s="59">
        <f>IF(U4&lt;&gt;0,-(U4-Q4)/U4,"")</f>
        <v>-0.25276100034397647</v>
      </c>
      <c r="W4" s="41">
        <v>308507610</v>
      </c>
      <c r="X4" s="41">
        <v>234442</v>
      </c>
      <c r="Y4" s="43">
        <f>W4/X4</f>
        <v>1315.922957490552</v>
      </c>
    </row>
    <row r="5" spans="1:25" ht="30" customHeight="1">
      <c r="A5" s="38">
        <v>2</v>
      </c>
      <c r="B5" s="50"/>
      <c r="C5" s="51" t="s">
        <v>21</v>
      </c>
      <c r="D5" s="52">
        <v>40374</v>
      </c>
      <c r="E5" s="53" t="s">
        <v>22</v>
      </c>
      <c r="F5" s="54">
        <v>30</v>
      </c>
      <c r="G5" s="54" t="s">
        <v>23</v>
      </c>
      <c r="H5" s="54">
        <v>1</v>
      </c>
      <c r="I5" s="55">
        <v>4383200</v>
      </c>
      <c r="J5" s="55">
        <v>3734</v>
      </c>
      <c r="K5" s="55">
        <v>5154375</v>
      </c>
      <c r="L5" s="55">
        <v>4315</v>
      </c>
      <c r="M5" s="55">
        <v>7229393</v>
      </c>
      <c r="N5" s="55">
        <v>6027</v>
      </c>
      <c r="O5" s="55">
        <v>8157685</v>
      </c>
      <c r="P5" s="55">
        <v>6851</v>
      </c>
      <c r="Q5" s="56">
        <f aca="true" t="shared" si="0" ref="Q5:R13">+I5+K5+M5+O5</f>
        <v>24924653</v>
      </c>
      <c r="R5" s="56">
        <f t="shared" si="0"/>
        <v>20927</v>
      </c>
      <c r="S5" s="57" t="e">
        <f aca="true" t="shared" si="1" ref="S5:S10">IF(Q5&lt;&gt;0,R5/G5,"")</f>
        <v>#VALUE!</v>
      </c>
      <c r="T5" s="57">
        <f aca="true" t="shared" si="2" ref="T5:T10">IF(Q5&lt;&gt;0,Q5/R5,"")</f>
        <v>1191.0284799541262</v>
      </c>
      <c r="U5" s="58">
        <v>4355100</v>
      </c>
      <c r="V5" s="59">
        <f aca="true" t="shared" si="3" ref="V5:V10">IF(U5&lt;&gt;0,-(U5-Q5)/U5,"")</f>
        <v>4.723095451309958</v>
      </c>
      <c r="W5" s="60">
        <v>30638103</v>
      </c>
      <c r="X5" s="60">
        <v>25741</v>
      </c>
      <c r="Y5" s="43">
        <f aca="true" t="shared" si="4" ref="Y5:Y10">W5/X5</f>
        <v>1190.2452507672585</v>
      </c>
    </row>
    <row r="6" spans="1:25" ht="30" customHeight="1">
      <c r="A6" s="38">
        <v>3</v>
      </c>
      <c r="B6" s="50"/>
      <c r="C6" s="62" t="s">
        <v>36</v>
      </c>
      <c r="D6" s="52">
        <v>40359</v>
      </c>
      <c r="E6" s="53" t="s">
        <v>25</v>
      </c>
      <c r="F6" s="54">
        <v>43</v>
      </c>
      <c r="G6" s="54" t="s">
        <v>23</v>
      </c>
      <c r="H6" s="54">
        <v>3</v>
      </c>
      <c r="I6" s="61">
        <v>4009850</v>
      </c>
      <c r="J6" s="61">
        <v>3692</v>
      </c>
      <c r="K6" s="61">
        <v>4345500</v>
      </c>
      <c r="L6" s="61">
        <v>3870</v>
      </c>
      <c r="M6" s="61">
        <v>5236380</v>
      </c>
      <c r="N6" s="61">
        <v>4546</v>
      </c>
      <c r="O6" s="61">
        <v>5455660</v>
      </c>
      <c r="P6" s="61">
        <v>4706</v>
      </c>
      <c r="Q6" s="56">
        <f t="shared" si="0"/>
        <v>19047390</v>
      </c>
      <c r="R6" s="56">
        <f t="shared" si="0"/>
        <v>16814</v>
      </c>
      <c r="S6" s="57" t="e">
        <f t="shared" si="1"/>
        <v>#VALUE!</v>
      </c>
      <c r="T6" s="57">
        <f t="shared" si="2"/>
        <v>1132.829189960747</v>
      </c>
      <c r="U6" s="58">
        <v>34798675</v>
      </c>
      <c r="V6" s="59">
        <f t="shared" si="3"/>
        <v>-0.4526403663357872</v>
      </c>
      <c r="W6" s="41">
        <v>255185745</v>
      </c>
      <c r="X6" s="41">
        <v>235255</v>
      </c>
      <c r="Y6" s="43">
        <f t="shared" si="4"/>
        <v>1084.7197509085886</v>
      </c>
    </row>
    <row r="7" spans="1:25" ht="30" customHeight="1">
      <c r="A7" s="38">
        <v>4</v>
      </c>
      <c r="B7" s="50"/>
      <c r="C7" s="51" t="s">
        <v>37</v>
      </c>
      <c r="D7" s="52">
        <v>40374</v>
      </c>
      <c r="E7" s="53" t="s">
        <v>25</v>
      </c>
      <c r="F7" s="54">
        <v>12</v>
      </c>
      <c r="G7" s="54" t="s">
        <v>23</v>
      </c>
      <c r="H7" s="54">
        <v>1</v>
      </c>
      <c r="I7" s="61">
        <v>1962910</v>
      </c>
      <c r="J7" s="61">
        <v>1591</v>
      </c>
      <c r="K7" s="61">
        <v>2352800</v>
      </c>
      <c r="L7" s="61">
        <v>1893</v>
      </c>
      <c r="M7" s="61">
        <v>3126795</v>
      </c>
      <c r="N7" s="61">
        <v>2478</v>
      </c>
      <c r="O7" s="61">
        <v>3132270</v>
      </c>
      <c r="P7" s="61">
        <v>2517</v>
      </c>
      <c r="Q7" s="56">
        <f t="shared" si="0"/>
        <v>10574775</v>
      </c>
      <c r="R7" s="56">
        <f t="shared" si="0"/>
        <v>8479</v>
      </c>
      <c r="S7" s="57" t="e">
        <f>IF(Q7&lt;&gt;0,R7/G7,"")</f>
        <v>#VALUE!</v>
      </c>
      <c r="T7" s="57">
        <f>IF(Q7&lt;&gt;0,Q7/R7,"")</f>
        <v>1247.1724259936314</v>
      </c>
      <c r="U7" s="58">
        <v>0</v>
      </c>
      <c r="V7" s="59">
        <f>IF(U7&lt;&gt;0,-(U7-Q7)/U7,"")</f>
      </c>
      <c r="W7" s="41">
        <v>10574775</v>
      </c>
      <c r="X7" s="41">
        <v>8479</v>
      </c>
      <c r="Y7" s="43">
        <f>W7/X7</f>
        <v>1247.1724259936314</v>
      </c>
    </row>
    <row r="8" spans="1:25" ht="30" customHeight="1">
      <c r="A8" s="38">
        <v>5</v>
      </c>
      <c r="B8" s="50"/>
      <c r="C8" s="51" t="s">
        <v>24</v>
      </c>
      <c r="D8" s="52">
        <v>40346</v>
      </c>
      <c r="E8" s="53" t="s">
        <v>25</v>
      </c>
      <c r="F8" s="54">
        <v>41</v>
      </c>
      <c r="G8" s="54" t="s">
        <v>23</v>
      </c>
      <c r="H8" s="54">
        <v>5</v>
      </c>
      <c r="I8" s="61">
        <v>1232660</v>
      </c>
      <c r="J8" s="61">
        <v>1015</v>
      </c>
      <c r="K8" s="61">
        <v>1214690</v>
      </c>
      <c r="L8" s="61">
        <v>968</v>
      </c>
      <c r="M8" s="61">
        <v>1831830</v>
      </c>
      <c r="N8" s="61">
        <v>1432</v>
      </c>
      <c r="O8" s="61">
        <v>2483680</v>
      </c>
      <c r="P8" s="61">
        <v>1884</v>
      </c>
      <c r="Q8" s="56">
        <f t="shared" si="0"/>
        <v>6762860</v>
      </c>
      <c r="R8" s="56">
        <f t="shared" si="0"/>
        <v>5299</v>
      </c>
      <c r="S8" s="57" t="e">
        <f t="shared" si="1"/>
        <v>#VALUE!</v>
      </c>
      <c r="T8" s="57">
        <f t="shared" si="2"/>
        <v>1276.2521230420834</v>
      </c>
      <c r="U8" s="58">
        <v>6911745</v>
      </c>
      <c r="V8" s="59">
        <f t="shared" si="3"/>
        <v>-0.021540869925033405</v>
      </c>
      <c r="W8" s="41">
        <v>193631935</v>
      </c>
      <c r="X8" s="41">
        <v>148739</v>
      </c>
      <c r="Y8" s="43">
        <f t="shared" si="4"/>
        <v>1301.8235634231776</v>
      </c>
    </row>
    <row r="9" spans="1:25" ht="30" customHeight="1">
      <c r="A9" s="38">
        <v>6</v>
      </c>
      <c r="B9" s="39"/>
      <c r="C9" s="51" t="s">
        <v>26</v>
      </c>
      <c r="D9" s="52">
        <v>40318</v>
      </c>
      <c r="E9" s="53" t="s">
        <v>25</v>
      </c>
      <c r="F9" s="54">
        <v>41</v>
      </c>
      <c r="G9" s="54" t="s">
        <v>23</v>
      </c>
      <c r="H9" s="54">
        <v>9</v>
      </c>
      <c r="I9" s="61">
        <v>663720</v>
      </c>
      <c r="J9" s="61">
        <v>571</v>
      </c>
      <c r="K9" s="61">
        <v>816190</v>
      </c>
      <c r="L9" s="61">
        <v>694</v>
      </c>
      <c r="M9" s="61">
        <v>1321890</v>
      </c>
      <c r="N9" s="61">
        <v>1094</v>
      </c>
      <c r="O9" s="61">
        <v>1369600</v>
      </c>
      <c r="P9" s="61">
        <v>1167</v>
      </c>
      <c r="Q9" s="56">
        <f t="shared" si="0"/>
        <v>4171400</v>
      </c>
      <c r="R9" s="56">
        <f t="shared" si="0"/>
        <v>3526</v>
      </c>
      <c r="S9" s="57" t="e">
        <f t="shared" si="1"/>
        <v>#VALUE!</v>
      </c>
      <c r="T9" s="57">
        <f t="shared" si="2"/>
        <v>1183.0402722631877</v>
      </c>
      <c r="U9" s="58">
        <v>3615340</v>
      </c>
      <c r="V9" s="59">
        <f t="shared" si="3"/>
        <v>0.15380572781536453</v>
      </c>
      <c r="W9" s="41">
        <v>245032025</v>
      </c>
      <c r="X9" s="41">
        <v>224023</v>
      </c>
      <c r="Y9" s="43">
        <f t="shared" si="4"/>
        <v>1093.780660914281</v>
      </c>
    </row>
    <row r="10" spans="1:25" ht="30" customHeight="1">
      <c r="A10" s="38">
        <v>7</v>
      </c>
      <c r="B10" s="50"/>
      <c r="C10" s="51" t="s">
        <v>27</v>
      </c>
      <c r="D10" s="52">
        <v>40325</v>
      </c>
      <c r="E10" s="53" t="s">
        <v>22</v>
      </c>
      <c r="F10" s="54">
        <v>35</v>
      </c>
      <c r="G10" s="54" t="s">
        <v>23</v>
      </c>
      <c r="H10" s="54">
        <v>8</v>
      </c>
      <c r="I10" s="55">
        <v>664185</v>
      </c>
      <c r="J10" s="55">
        <v>572</v>
      </c>
      <c r="K10" s="55">
        <v>756810</v>
      </c>
      <c r="L10" s="55">
        <v>666</v>
      </c>
      <c r="M10" s="55">
        <v>914305</v>
      </c>
      <c r="N10" s="55">
        <v>787</v>
      </c>
      <c r="O10" s="55">
        <v>980200</v>
      </c>
      <c r="P10" s="55">
        <v>870</v>
      </c>
      <c r="Q10" s="56">
        <f t="shared" si="0"/>
        <v>3315500</v>
      </c>
      <c r="R10" s="56">
        <f t="shared" si="0"/>
        <v>2895</v>
      </c>
      <c r="S10" s="57" t="e">
        <f t="shared" si="1"/>
        <v>#VALUE!</v>
      </c>
      <c r="T10" s="57">
        <f t="shared" si="2"/>
        <v>1145.2504317789292</v>
      </c>
      <c r="U10" s="58">
        <v>3584750</v>
      </c>
      <c r="V10" s="59">
        <f t="shared" si="3"/>
        <v>-0.07510984029569705</v>
      </c>
      <c r="W10" s="60">
        <v>260757635</v>
      </c>
      <c r="X10" s="60">
        <v>232381</v>
      </c>
      <c r="Y10" s="43">
        <f t="shared" si="4"/>
        <v>1122.1125436244788</v>
      </c>
    </row>
    <row r="11" spans="1:25" ht="30" customHeight="1">
      <c r="A11" s="38">
        <v>8</v>
      </c>
      <c r="B11" s="50"/>
      <c r="C11" s="51" t="s">
        <v>30</v>
      </c>
      <c r="D11" s="52">
        <v>40367</v>
      </c>
      <c r="E11" s="53" t="s">
        <v>31</v>
      </c>
      <c r="F11" s="54">
        <v>8</v>
      </c>
      <c r="G11" s="54" t="s">
        <v>23</v>
      </c>
      <c r="H11" s="54">
        <v>2</v>
      </c>
      <c r="I11" s="63">
        <v>514600</v>
      </c>
      <c r="J11" s="63">
        <v>419</v>
      </c>
      <c r="K11" s="63">
        <v>737470</v>
      </c>
      <c r="L11" s="63">
        <v>595</v>
      </c>
      <c r="M11" s="63">
        <v>949220</v>
      </c>
      <c r="N11" s="63">
        <v>767</v>
      </c>
      <c r="O11" s="63">
        <v>990520</v>
      </c>
      <c r="P11" s="63">
        <v>800</v>
      </c>
      <c r="Q11" s="56">
        <f t="shared" si="0"/>
        <v>3191810</v>
      </c>
      <c r="R11" s="56">
        <f t="shared" si="0"/>
        <v>2581</v>
      </c>
      <c r="S11" s="57" t="e">
        <f>IF(Q11&lt;&gt;0,R11/G11,"")</f>
        <v>#VALUE!</v>
      </c>
      <c r="T11" s="57">
        <f>IF(Q11&lt;&gt;0,Q11/R11,"")</f>
        <v>1236.6563347539714</v>
      </c>
      <c r="U11" s="58">
        <v>2417930</v>
      </c>
      <c r="V11" s="59">
        <f>IF(U11&lt;&gt;0,-(U11-Q11)/U11,"")</f>
        <v>0.32005889335092413</v>
      </c>
      <c r="W11" s="60">
        <v>8454490</v>
      </c>
      <c r="X11" s="60">
        <v>7235</v>
      </c>
      <c r="Y11" s="43">
        <f>W11/X11</f>
        <v>1168.5542501727712</v>
      </c>
    </row>
    <row r="12" spans="1:25" ht="30" customHeight="1">
      <c r="A12" s="38">
        <v>9</v>
      </c>
      <c r="B12" s="50"/>
      <c r="C12" s="62" t="s">
        <v>28</v>
      </c>
      <c r="D12" s="52">
        <v>40353</v>
      </c>
      <c r="E12" s="53" t="s">
        <v>29</v>
      </c>
      <c r="F12" s="54">
        <v>21</v>
      </c>
      <c r="G12" s="54" t="s">
        <v>23</v>
      </c>
      <c r="H12" s="54">
        <v>4</v>
      </c>
      <c r="I12" s="61">
        <v>490440</v>
      </c>
      <c r="J12" s="61">
        <v>442</v>
      </c>
      <c r="K12" s="61">
        <v>454610</v>
      </c>
      <c r="L12" s="61">
        <v>410</v>
      </c>
      <c r="M12" s="61">
        <v>843930</v>
      </c>
      <c r="N12" s="61">
        <v>741</v>
      </c>
      <c r="O12" s="61">
        <v>1397020</v>
      </c>
      <c r="P12" s="61">
        <v>1235</v>
      </c>
      <c r="Q12" s="56">
        <f t="shared" si="0"/>
        <v>3186000</v>
      </c>
      <c r="R12" s="56">
        <f t="shared" si="0"/>
        <v>2828</v>
      </c>
      <c r="S12" s="57" t="e">
        <f>IF(Q12&lt;&gt;0,R12/G12,"")</f>
        <v>#VALUE!</v>
      </c>
      <c r="T12" s="57">
        <f>IF(Q12&lt;&gt;0,Q12/R12,"")</f>
        <v>1126.5912305516265</v>
      </c>
      <c r="U12" s="58">
        <v>2738680</v>
      </c>
      <c r="V12" s="59">
        <f>IF(U12&lt;&gt;0,-(U12-Q12)/U12,"")</f>
        <v>0.16333416098266318</v>
      </c>
      <c r="W12" s="41">
        <v>34757765</v>
      </c>
      <c r="X12" s="41">
        <v>31477</v>
      </c>
      <c r="Y12" s="43">
        <f>W12/X12</f>
        <v>1104.227372367125</v>
      </c>
    </row>
    <row r="13" spans="1:25" ht="30" customHeight="1">
      <c r="A13" s="38">
        <v>10</v>
      </c>
      <c r="B13" s="50"/>
      <c r="C13" s="62" t="s">
        <v>32</v>
      </c>
      <c r="D13" s="52">
        <v>40339</v>
      </c>
      <c r="E13" s="53" t="s">
        <v>22</v>
      </c>
      <c r="F13" s="54">
        <v>24</v>
      </c>
      <c r="G13" s="54" t="s">
        <v>23</v>
      </c>
      <c r="H13" s="54">
        <v>6</v>
      </c>
      <c r="I13" s="55">
        <v>496880</v>
      </c>
      <c r="J13" s="55">
        <v>437</v>
      </c>
      <c r="K13" s="55">
        <v>625020</v>
      </c>
      <c r="L13" s="55">
        <v>511</v>
      </c>
      <c r="M13" s="55">
        <v>843470</v>
      </c>
      <c r="N13" s="55">
        <v>684</v>
      </c>
      <c r="O13" s="55">
        <v>844710</v>
      </c>
      <c r="P13" s="55">
        <v>684</v>
      </c>
      <c r="Q13" s="56">
        <f t="shared" si="0"/>
        <v>2810080</v>
      </c>
      <c r="R13" s="56">
        <f t="shared" si="0"/>
        <v>2316</v>
      </c>
      <c r="S13" s="57" t="e">
        <f>IF(Q13&lt;&gt;0,R13/G13,"")</f>
        <v>#VALUE!</v>
      </c>
      <c r="T13" s="57">
        <f>IF(Q13&lt;&gt;0,Q13/R13,"")</f>
        <v>1213.3333333333333</v>
      </c>
      <c r="U13" s="58">
        <v>2579911</v>
      </c>
      <c r="V13" s="59">
        <f>IF(U13&lt;&gt;0,-(U13-Q13)/U13,"")</f>
        <v>0.08921586829933281</v>
      </c>
      <c r="W13" s="60">
        <v>59459476</v>
      </c>
      <c r="X13" s="60">
        <v>52218</v>
      </c>
      <c r="Y13" s="43">
        <f>W13/X13</f>
        <v>1138.6777739476809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4"/>
      <c r="J14" s="44"/>
      <c r="K14" s="44"/>
      <c r="L14" s="44"/>
      <c r="M14" s="44"/>
      <c r="N14" s="44"/>
      <c r="O14" s="44"/>
      <c r="P14" s="44"/>
      <c r="Q14" s="45"/>
      <c r="R14" s="46"/>
      <c r="S14" s="47"/>
      <c r="T14" s="44"/>
      <c r="U14" s="44"/>
      <c r="V14" s="44"/>
      <c r="W14" s="44"/>
      <c r="X14" s="44"/>
      <c r="Y14" s="44"/>
    </row>
    <row r="15" spans="1:25" ht="17.25" thickBot="1">
      <c r="A15" s="22"/>
      <c r="B15" s="73" t="s">
        <v>17</v>
      </c>
      <c r="C15" s="74"/>
      <c r="D15" s="74"/>
      <c r="E15" s="75"/>
      <c r="F15" s="23"/>
      <c r="G15" s="23">
        <f>SUM(G4:G14)</f>
        <v>56</v>
      </c>
      <c r="H15" s="24"/>
      <c r="I15" s="37">
        <f aca="true" t="shared" si="5" ref="I15:R15">SUM(I4:I14)</f>
        <v>31157715</v>
      </c>
      <c r="J15" s="25">
        <f t="shared" si="5"/>
        <v>25261</v>
      </c>
      <c r="K15" s="37">
        <f t="shared" si="5"/>
        <v>34652850</v>
      </c>
      <c r="L15" s="25">
        <f t="shared" si="5"/>
        <v>27646</v>
      </c>
      <c r="M15" s="37">
        <f t="shared" si="5"/>
        <v>50127423</v>
      </c>
      <c r="N15" s="25">
        <f t="shared" si="5"/>
        <v>38988</v>
      </c>
      <c r="O15" s="37">
        <f t="shared" si="5"/>
        <v>61768435</v>
      </c>
      <c r="P15" s="25">
        <f t="shared" si="5"/>
        <v>47970</v>
      </c>
      <c r="Q15" s="37">
        <f t="shared" si="5"/>
        <v>177706423</v>
      </c>
      <c r="R15" s="25">
        <f t="shared" si="5"/>
        <v>139865</v>
      </c>
      <c r="S15" s="26">
        <f>R15/G15</f>
        <v>2497.589285714286</v>
      </c>
      <c r="T15" s="42">
        <f>Q15/R15</f>
        <v>1270.556772602152</v>
      </c>
      <c r="U15" s="37">
        <v>196060921</v>
      </c>
      <c r="V15" s="36">
        <f>IF(U15&lt;&gt;0,-(U15-Q15)/U15,"")</f>
        <v>-0.09361630000707791</v>
      </c>
      <c r="W15" s="27"/>
      <c r="X15" s="28"/>
      <c r="Y15" s="29"/>
    </row>
    <row r="16" spans="1:25" ht="18">
      <c r="A16" s="30"/>
      <c r="B16" s="31"/>
      <c r="C16" s="32" t="s">
        <v>20</v>
      </c>
      <c r="D16" s="32"/>
      <c r="E16" s="33"/>
      <c r="F16" s="34"/>
      <c r="G16" s="34"/>
      <c r="H16" s="32"/>
      <c r="I16" s="32"/>
      <c r="J16" s="32"/>
      <c r="K16" s="32"/>
      <c r="L16" s="32"/>
      <c r="M16" s="32"/>
      <c r="N16" s="32"/>
      <c r="O16" s="32"/>
      <c r="P16" s="32"/>
      <c r="Q16" s="35"/>
      <c r="R16" s="32"/>
      <c r="S16" s="32"/>
      <c r="T16" s="32"/>
      <c r="U16" s="70" t="s">
        <v>19</v>
      </c>
      <c r="V16" s="70"/>
      <c r="W16" s="70"/>
      <c r="X16" s="70"/>
      <c r="Y16" s="70"/>
    </row>
    <row r="17" spans="1:25" ht="18">
      <c r="A17" s="30"/>
      <c r="B17" s="31"/>
      <c r="C17" s="32"/>
      <c r="D17" s="32"/>
      <c r="E17" s="33"/>
      <c r="F17" s="34"/>
      <c r="G17" s="34"/>
      <c r="H17" s="32"/>
      <c r="I17" s="32"/>
      <c r="J17" s="32"/>
      <c r="K17" s="32"/>
      <c r="L17" s="32"/>
      <c r="M17" s="32"/>
      <c r="N17" s="32"/>
      <c r="O17" s="32"/>
      <c r="P17" s="32"/>
      <c r="Q17" s="35"/>
      <c r="R17" s="32"/>
      <c r="S17" s="32"/>
      <c r="T17" s="32"/>
      <c r="U17" s="71"/>
      <c r="V17" s="71"/>
      <c r="W17" s="71"/>
      <c r="X17" s="71"/>
      <c r="Y17" s="71"/>
    </row>
    <row r="18" spans="1:25" ht="18">
      <c r="A18" s="30"/>
      <c r="B18" s="31"/>
      <c r="C18" s="32"/>
      <c r="D18" s="32"/>
      <c r="E18" s="33"/>
      <c r="F18" s="34"/>
      <c r="G18" s="34"/>
      <c r="H18" s="32"/>
      <c r="I18" s="32"/>
      <c r="J18" s="32"/>
      <c r="K18" s="32"/>
      <c r="L18" s="32"/>
      <c r="M18" s="32"/>
      <c r="N18" s="32"/>
      <c r="O18" s="32"/>
      <c r="P18" s="32"/>
      <c r="Q18" s="35"/>
      <c r="R18" s="32"/>
      <c r="S18" s="32"/>
      <c r="T18" s="32"/>
      <c r="U18" s="71"/>
      <c r="V18" s="71"/>
      <c r="W18" s="71"/>
      <c r="X18" s="71"/>
      <c r="Y18" s="71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2010-09-23T10:48:48Z</dcterms:modified>
  <cp:category/>
  <cp:version/>
  <cp:contentType/>
  <cp:contentStatus/>
</cp:coreProperties>
</file>