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1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<sst xmlns="http://schemas.openxmlformats.org/spreadsheetml/2006/main" count="65" uniqueCount="42">
  <si>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</si>
  <si>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</si>
  <si>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</si>
  <si>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</si>
  <si>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</si>
  <si>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</si>
  <si>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</si>
  <si>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</si>
  <si>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</si>
  <si>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</si>
  <si>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</si>
  <si>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</si>
  <si>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</si>
  <si>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</si>
  <si>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</si>
  <si>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</si>
  <si>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</si>
  <si>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</si>
  <si>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</si>
  <si>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</si>
  <si>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</si>
  <si>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Hotel Transylvania</t>
  </si>
  <si>
    <t>InterCom</t>
  </si>
  <si>
    <t>24+33+1</t>
  </si>
  <si>
    <t>n/a</t>
  </si>
  <si>
    <t>Un bonheur n'arrive jamals seul</t>
  </si>
  <si>
    <t>MTVA</t>
  </si>
  <si>
    <t>18+2</t>
  </si>
  <si>
    <t>Savages</t>
  </si>
  <si>
    <t>UIP</t>
  </si>
  <si>
    <t>Looper</t>
  </si>
  <si>
    <t>Pro Video</t>
  </si>
  <si>
    <t>Sammy's avonturen 2</t>
  </si>
  <si>
    <t>Big Bang Media/SPI</t>
  </si>
  <si>
    <t>12+36</t>
  </si>
  <si>
    <t>Ted</t>
  </si>
  <si>
    <t>8+1+16</t>
  </si>
  <si>
    <t>Resident Evil: Retribution</t>
  </si>
  <si>
    <t>34+1+1</t>
  </si>
  <si>
    <t>The Expendables</t>
  </si>
  <si>
    <t>Step Up Revolution</t>
  </si>
  <si>
    <t>The Bourne Legacy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</si>
</sst>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6" fillId="0" borderId="26" xfId="39" applyNumberFormat="1" applyFont="1" applyBorder="1" applyAlignment="1">
      <alignment/>
    </xf>
    <xf numFmtId="3" fontId="14" fillId="25" borderId="28" xfId="57" applyNumberFormat="1" applyFont="1" applyFill="1" applyBorder="1" applyAlignment="1" applyProtection="1">
      <alignment horizontal="right" vertical="center"/>
      <protection/>
    </xf>
    <xf numFmtId="3" fontId="14" fillId="25" borderId="26" xfId="42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3" fontId="16" fillId="25" borderId="26" xfId="55" applyNumberFormat="1" applyFont="1" applyFill="1" applyBorder="1">
      <alignment/>
      <protection/>
    </xf>
    <xf numFmtId="0" fontId="14" fillId="25" borderId="26" xfId="0" applyFont="1" applyFill="1" applyBorder="1" applyAlignment="1">
      <alignment vertical="center"/>
    </xf>
    <xf numFmtId="198" fontId="16" fillId="25" borderId="26" xfId="39" applyNumberFormat="1" applyFont="1" applyFill="1" applyBorder="1" applyAlignment="1">
      <alignment/>
    </xf>
    <xf numFmtId="0" fontId="36" fillId="25" borderId="26" xfId="0" applyFont="1" applyFill="1" applyBorder="1" applyAlignment="1">
      <alignment vertical="center"/>
    </xf>
    <xf numFmtId="1" fontId="14" fillId="25" borderId="26" xfId="0" applyNumberFormat="1" applyFont="1" applyFill="1" applyBorder="1" applyAlignment="1">
      <alignment horizontal="center" vertical="center"/>
    </xf>
    <xf numFmtId="0" fontId="11" fillId="24" borderId="29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30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326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OCTOBER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2.421875" style="0" customWidth="1"/>
    <col min="4" max="4" width="13.140625" style="0" customWidth="1"/>
    <col min="5" max="5" width="22.57421875" style="0" customWidth="1"/>
    <col min="6" max="6" width="9.281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71093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88" t="s">
        <v>3</v>
      </c>
      <c r="G2" s="88" t="s">
        <v>4</v>
      </c>
      <c r="H2" s="88" t="s">
        <v>5</v>
      </c>
      <c r="I2" s="87" t="s">
        <v>18</v>
      </c>
      <c r="J2" s="87"/>
      <c r="K2" s="87" t="s">
        <v>6</v>
      </c>
      <c r="L2" s="87"/>
      <c r="M2" s="87" t="s">
        <v>7</v>
      </c>
      <c r="N2" s="87"/>
      <c r="O2" s="87" t="s">
        <v>8</v>
      </c>
      <c r="P2" s="87"/>
      <c r="Q2" s="87" t="s">
        <v>9</v>
      </c>
      <c r="R2" s="87"/>
      <c r="S2" s="87"/>
      <c r="T2" s="87"/>
      <c r="U2" s="87" t="s">
        <v>10</v>
      </c>
      <c r="V2" s="87"/>
      <c r="W2" s="87" t="s">
        <v>11</v>
      </c>
      <c r="X2" s="87"/>
      <c r="Y2" s="92"/>
    </row>
    <row r="3" spans="1:25" ht="30" customHeight="1">
      <c r="A3" s="13"/>
      <c r="B3" s="14"/>
      <c r="C3" s="83"/>
      <c r="D3" s="85"/>
      <c r="E3" s="86"/>
      <c r="F3" s="89"/>
      <c r="G3" s="89"/>
      <c r="H3" s="8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41186</v>
      </c>
      <c r="E4" s="61" t="s">
        <v>22</v>
      </c>
      <c r="F4" s="62" t="s">
        <v>23</v>
      </c>
      <c r="G4" s="62" t="s">
        <v>24</v>
      </c>
      <c r="H4" s="62">
        <v>1</v>
      </c>
      <c r="I4" s="72">
        <v>2306080</v>
      </c>
      <c r="J4" s="72">
        <v>1665</v>
      </c>
      <c r="K4" s="72">
        <v>4891594</v>
      </c>
      <c r="L4" s="72">
        <v>3590</v>
      </c>
      <c r="M4" s="73">
        <v>13296379</v>
      </c>
      <c r="N4" s="73">
        <v>9806</v>
      </c>
      <c r="O4" s="73">
        <v>12505167</v>
      </c>
      <c r="P4" s="73">
        <v>9201</v>
      </c>
      <c r="Q4" s="63">
        <f>+I4+K4+M4+O4</f>
        <v>32999220</v>
      </c>
      <c r="R4" s="63">
        <f>+J4+L4+N4+P4</f>
        <v>24262</v>
      </c>
      <c r="S4" s="64" t="e">
        <f>IF(Q4&lt;&gt;0,R4/G4,"")</f>
        <v>#VALUE!</v>
      </c>
      <c r="T4" s="65">
        <f>IF(Q4&lt;&gt;0,Q4/R4,"")</f>
        <v>1360.1195284807518</v>
      </c>
      <c r="U4" s="66">
        <v>0</v>
      </c>
      <c r="V4" s="67">
        <f>IF(U4&lt;&gt;0,-(U4-Q4)/U4,"")</f>
      </c>
      <c r="W4" s="68">
        <v>32999220</v>
      </c>
      <c r="X4" s="68">
        <v>24262</v>
      </c>
      <c r="Y4" s="69">
        <f>W4/X4</f>
        <v>1360.1195284807518</v>
      </c>
    </row>
    <row r="5" spans="1:25" ht="30" customHeight="1">
      <c r="A5" s="40">
        <v>2</v>
      </c>
      <c r="B5" s="41"/>
      <c r="C5" s="59" t="s">
        <v>25</v>
      </c>
      <c r="D5" s="60">
        <v>41186</v>
      </c>
      <c r="E5" s="61" t="s">
        <v>26</v>
      </c>
      <c r="F5" s="62" t="s">
        <v>27</v>
      </c>
      <c r="G5" s="62" t="s">
        <v>24</v>
      </c>
      <c r="H5" s="62">
        <v>1</v>
      </c>
      <c r="I5" s="70">
        <v>1301330</v>
      </c>
      <c r="J5" s="70">
        <v>984</v>
      </c>
      <c r="K5" s="71">
        <v>2829210</v>
      </c>
      <c r="L5" s="71">
        <v>2096</v>
      </c>
      <c r="M5" s="71">
        <v>4472070</v>
      </c>
      <c r="N5" s="71">
        <v>3294</v>
      </c>
      <c r="O5" s="71">
        <v>3177180</v>
      </c>
      <c r="P5" s="71">
        <v>2379</v>
      </c>
      <c r="Q5" s="63">
        <f>+I5+K5+M5+O5</f>
        <v>11779790</v>
      </c>
      <c r="R5" s="63">
        <f>+J5+L5+N5+P5</f>
        <v>8753</v>
      </c>
      <c r="S5" s="64" t="e">
        <f>IF(Q5&lt;&gt;0,R5/G5,"")</f>
        <v>#VALUE!</v>
      </c>
      <c r="T5" s="64">
        <f>IF(Q5&lt;&gt;0,Q5/R5,"")</f>
        <v>1345.8002970410146</v>
      </c>
      <c r="U5" s="66">
        <v>0</v>
      </c>
      <c r="V5" s="67">
        <f>IF(U5&lt;&gt;0,-(U5-Q5)/U5,"")</f>
      </c>
      <c r="W5" s="50">
        <v>11779790</v>
      </c>
      <c r="X5" s="50">
        <v>8753</v>
      </c>
      <c r="Y5" s="69">
        <f>W5/X5</f>
        <v>1345.8002970410146</v>
      </c>
    </row>
    <row r="6" spans="1:25" ht="30" customHeight="1">
      <c r="A6" s="40">
        <v>3</v>
      </c>
      <c r="B6" s="41"/>
      <c r="C6" s="59" t="s">
        <v>30</v>
      </c>
      <c r="D6" s="60">
        <v>41179</v>
      </c>
      <c r="E6" s="61" t="s">
        <v>31</v>
      </c>
      <c r="F6" s="62">
        <v>36</v>
      </c>
      <c r="G6" s="62" t="s">
        <v>24</v>
      </c>
      <c r="H6" s="62">
        <v>2</v>
      </c>
      <c r="I6" s="70">
        <v>1539642</v>
      </c>
      <c r="J6" s="70">
        <v>1166</v>
      </c>
      <c r="K6" s="70">
        <v>2645871</v>
      </c>
      <c r="L6" s="70">
        <v>2094</v>
      </c>
      <c r="M6" s="70">
        <v>4156279</v>
      </c>
      <c r="N6" s="70">
        <v>3115</v>
      </c>
      <c r="O6" s="70">
        <v>2883699</v>
      </c>
      <c r="P6" s="70">
        <v>2115</v>
      </c>
      <c r="Q6" s="63">
        <f>+I6+K6+M6+O6</f>
        <v>11225491</v>
      </c>
      <c r="R6" s="63">
        <f>+J6+L6+N6+P6</f>
        <v>8490</v>
      </c>
      <c r="S6" s="64" t="e">
        <f>IF(Q6&lt;&gt;0,R6/G6,"")</f>
        <v>#VALUE!</v>
      </c>
      <c r="T6" s="65">
        <f>IF(Q6&lt;&gt;0,Q6/R6,"")</f>
        <v>1322.201531213192</v>
      </c>
      <c r="U6" s="66">
        <v>15921427</v>
      </c>
      <c r="V6" s="67">
        <f>IF(U6&lt;&gt;0,-(U6-Q6)/U6,"")</f>
        <v>-0.29494441672847543</v>
      </c>
      <c r="W6" s="74">
        <v>32902597</v>
      </c>
      <c r="X6" s="74">
        <v>25279</v>
      </c>
      <c r="Y6" s="53">
        <f>W6/X6</f>
        <v>1301.578266545354</v>
      </c>
    </row>
    <row r="7" spans="1:25" ht="30" customHeight="1">
      <c r="A7" s="40">
        <v>4</v>
      </c>
      <c r="B7" s="41"/>
      <c r="C7" s="59" t="s">
        <v>28</v>
      </c>
      <c r="D7" s="60">
        <v>41186</v>
      </c>
      <c r="E7" s="61" t="s">
        <v>29</v>
      </c>
      <c r="F7" s="62">
        <v>27</v>
      </c>
      <c r="G7" s="62">
        <v>27</v>
      </c>
      <c r="H7" s="62">
        <v>1</v>
      </c>
      <c r="I7" s="71">
        <v>1532850</v>
      </c>
      <c r="J7" s="71">
        <v>1144</v>
      </c>
      <c r="K7" s="71">
        <v>2476079</v>
      </c>
      <c r="L7" s="71">
        <v>1927</v>
      </c>
      <c r="M7" s="71">
        <v>3629527</v>
      </c>
      <c r="N7" s="71">
        <v>2678</v>
      </c>
      <c r="O7" s="71">
        <v>2879627</v>
      </c>
      <c r="P7" s="71">
        <v>2156</v>
      </c>
      <c r="Q7" s="63">
        <f aca="true" t="shared" si="0" ref="Q7:R13">+I7+K7+M7+O7</f>
        <v>10518083</v>
      </c>
      <c r="R7" s="63">
        <f>+J7+L7+N7+P7</f>
        <v>7905</v>
      </c>
      <c r="S7" s="64">
        <f>IF(Q7&lt;&gt;0,R7/G7,"")</f>
        <v>292.77777777777777</v>
      </c>
      <c r="T7" s="65">
        <f>IF(Q7&lt;&gt;0,Q7/R7,"")</f>
        <v>1330.5607843137254</v>
      </c>
      <c r="U7" s="66">
        <v>0</v>
      </c>
      <c r="V7" s="67">
        <f>IF(U7&lt;&gt;0,-(U7-Q7)/U7,"")</f>
      </c>
      <c r="W7" s="50">
        <v>10518083</v>
      </c>
      <c r="X7" s="50">
        <v>7905</v>
      </c>
      <c r="Y7" s="69">
        <f>W7/X7</f>
        <v>1330.5607843137254</v>
      </c>
    </row>
    <row r="8" spans="1:25" ht="30" customHeight="1">
      <c r="A8" s="40">
        <v>5</v>
      </c>
      <c r="B8" s="41"/>
      <c r="C8" s="75" t="s">
        <v>32</v>
      </c>
      <c r="D8" s="60">
        <v>41179</v>
      </c>
      <c r="E8" s="61" t="s">
        <v>33</v>
      </c>
      <c r="F8" s="62" t="s">
        <v>34</v>
      </c>
      <c r="G8" s="62" t="s">
        <v>24</v>
      </c>
      <c r="H8" s="62">
        <v>2</v>
      </c>
      <c r="I8" s="51">
        <v>257690</v>
      </c>
      <c r="J8" s="51">
        <v>192</v>
      </c>
      <c r="K8" s="71">
        <v>835616</v>
      </c>
      <c r="L8" s="71">
        <v>652</v>
      </c>
      <c r="M8" s="71">
        <v>2905344</v>
      </c>
      <c r="N8" s="71">
        <v>2199</v>
      </c>
      <c r="O8" s="71">
        <v>3496944</v>
      </c>
      <c r="P8" s="71">
        <v>2682</v>
      </c>
      <c r="Q8" s="63">
        <f t="shared" si="0"/>
        <v>7495594</v>
      </c>
      <c r="R8" s="63">
        <f t="shared" si="0"/>
        <v>5725</v>
      </c>
      <c r="S8" s="64" t="e">
        <f aca="true" t="shared" si="1" ref="S8:S13">IF(Q8&lt;&gt;0,R8/G8,"")</f>
        <v>#VALUE!</v>
      </c>
      <c r="T8" s="65">
        <f aca="true" t="shared" si="2" ref="T8:T13">IF(Q8&lt;&gt;0,Q8/R8,"")</f>
        <v>1309.274061135371</v>
      </c>
      <c r="U8" s="66">
        <v>11356125</v>
      </c>
      <c r="V8" s="67">
        <f aca="true" t="shared" si="3" ref="V8:V13">IF(U8&lt;&gt;0,-(U8-Q8)/U8,"")</f>
        <v>-0.33995143589912935</v>
      </c>
      <c r="W8" s="50">
        <v>20994429</v>
      </c>
      <c r="X8" s="50">
        <v>16054</v>
      </c>
      <c r="Y8" s="53">
        <f aca="true" t="shared" si="4" ref="Y8:Y13">W8/X8</f>
        <v>1307.7381960882024</v>
      </c>
    </row>
    <row r="9" spans="1:25" ht="30" customHeight="1">
      <c r="A9" s="40">
        <v>6</v>
      </c>
      <c r="B9" s="41"/>
      <c r="C9" s="59" t="s">
        <v>35</v>
      </c>
      <c r="D9" s="60">
        <v>41144</v>
      </c>
      <c r="E9" s="61" t="s">
        <v>29</v>
      </c>
      <c r="F9" s="62" t="s">
        <v>36</v>
      </c>
      <c r="G9" s="62">
        <v>28</v>
      </c>
      <c r="H9" s="62">
        <v>7</v>
      </c>
      <c r="I9" s="71">
        <v>753914</v>
      </c>
      <c r="J9" s="71">
        <v>618</v>
      </c>
      <c r="K9" s="71">
        <v>1606474</v>
      </c>
      <c r="L9" s="71">
        <v>1435</v>
      </c>
      <c r="M9" s="71">
        <v>3089130</v>
      </c>
      <c r="N9" s="71">
        <v>2499</v>
      </c>
      <c r="O9" s="71">
        <v>1891840</v>
      </c>
      <c r="P9" s="71">
        <v>1508</v>
      </c>
      <c r="Q9" s="63">
        <f t="shared" si="0"/>
        <v>7341358</v>
      </c>
      <c r="R9" s="63">
        <f t="shared" si="0"/>
        <v>6060</v>
      </c>
      <c r="S9" s="64">
        <f t="shared" si="1"/>
        <v>216.42857142857142</v>
      </c>
      <c r="T9" s="65">
        <f t="shared" si="2"/>
        <v>1211.445214521452</v>
      </c>
      <c r="U9" s="66">
        <v>9309143</v>
      </c>
      <c r="V9" s="67">
        <f t="shared" si="3"/>
        <v>-0.2113819714661167</v>
      </c>
      <c r="W9" s="50">
        <v>218988822</v>
      </c>
      <c r="X9" s="50">
        <v>178173</v>
      </c>
      <c r="Y9" s="53">
        <f t="shared" si="4"/>
        <v>1229.0797258843932</v>
      </c>
    </row>
    <row r="10" spans="1:25" ht="30" customHeight="1">
      <c r="A10" s="40">
        <v>7</v>
      </c>
      <c r="B10" s="41"/>
      <c r="C10" s="59" t="s">
        <v>37</v>
      </c>
      <c r="D10" s="60">
        <v>41165</v>
      </c>
      <c r="E10" s="61" t="s">
        <v>22</v>
      </c>
      <c r="F10" s="62" t="s">
        <v>38</v>
      </c>
      <c r="G10" s="62" t="s">
        <v>24</v>
      </c>
      <c r="H10" s="62">
        <v>4</v>
      </c>
      <c r="I10" s="73">
        <v>698520</v>
      </c>
      <c r="J10" s="73">
        <v>469</v>
      </c>
      <c r="K10" s="73">
        <v>1324820</v>
      </c>
      <c r="L10" s="73">
        <v>902</v>
      </c>
      <c r="M10" s="73">
        <v>2668200</v>
      </c>
      <c r="N10" s="73">
        <v>1763</v>
      </c>
      <c r="O10" s="73">
        <v>1511700</v>
      </c>
      <c r="P10" s="73">
        <v>974</v>
      </c>
      <c r="Q10" s="63">
        <f t="shared" si="0"/>
        <v>6203240</v>
      </c>
      <c r="R10" s="63">
        <f t="shared" si="0"/>
        <v>4108</v>
      </c>
      <c r="S10" s="64" t="e">
        <f t="shared" si="1"/>
        <v>#VALUE!</v>
      </c>
      <c r="T10" s="64">
        <f t="shared" si="2"/>
        <v>1510.0389483933789</v>
      </c>
      <c r="U10" s="66">
        <v>8908064</v>
      </c>
      <c r="V10" s="67">
        <f t="shared" si="3"/>
        <v>-0.30363769276915836</v>
      </c>
      <c r="W10" s="76">
        <v>84254140</v>
      </c>
      <c r="X10" s="76">
        <v>55039</v>
      </c>
      <c r="Y10" s="53">
        <f t="shared" si="4"/>
        <v>1530.8079725285706</v>
      </c>
    </row>
    <row r="11" spans="1:25" ht="30" customHeight="1">
      <c r="A11" s="40">
        <v>8</v>
      </c>
      <c r="B11" s="41"/>
      <c r="C11" s="59" t="s">
        <v>39</v>
      </c>
      <c r="D11" s="60">
        <v>41151</v>
      </c>
      <c r="E11" s="61" t="s">
        <v>31</v>
      </c>
      <c r="F11" s="62">
        <v>35</v>
      </c>
      <c r="G11" s="62" t="s">
        <v>24</v>
      </c>
      <c r="H11" s="62">
        <v>6</v>
      </c>
      <c r="I11" s="70">
        <v>571260</v>
      </c>
      <c r="J11" s="70">
        <v>435</v>
      </c>
      <c r="K11" s="70">
        <v>1407555</v>
      </c>
      <c r="L11" s="70">
        <v>1173</v>
      </c>
      <c r="M11" s="70">
        <v>2493950</v>
      </c>
      <c r="N11" s="70">
        <v>1921</v>
      </c>
      <c r="O11" s="70">
        <v>1446800</v>
      </c>
      <c r="P11" s="70">
        <v>1103</v>
      </c>
      <c r="Q11" s="63">
        <f t="shared" si="0"/>
        <v>5919565</v>
      </c>
      <c r="R11" s="63">
        <f t="shared" si="0"/>
        <v>4632</v>
      </c>
      <c r="S11" s="64" t="e">
        <f t="shared" si="1"/>
        <v>#VALUE!</v>
      </c>
      <c r="T11" s="64">
        <f t="shared" si="2"/>
        <v>1277.9717184801382</v>
      </c>
      <c r="U11" s="66">
        <v>8109891</v>
      </c>
      <c r="V11" s="67">
        <f t="shared" si="3"/>
        <v>-0.27008081859546573</v>
      </c>
      <c r="W11" s="74">
        <v>160078267.8</v>
      </c>
      <c r="X11" s="74">
        <v>126316</v>
      </c>
      <c r="Y11" s="53">
        <f t="shared" si="4"/>
        <v>1267.284174609709</v>
      </c>
    </row>
    <row r="12" spans="1:25" ht="30" customHeight="1">
      <c r="A12" s="40">
        <v>9</v>
      </c>
      <c r="B12" s="41"/>
      <c r="C12" s="77" t="s">
        <v>40</v>
      </c>
      <c r="D12" s="60">
        <v>41158</v>
      </c>
      <c r="E12" s="48" t="s">
        <v>31</v>
      </c>
      <c r="F12" s="49">
        <v>37</v>
      </c>
      <c r="G12" s="49" t="s">
        <v>24</v>
      </c>
      <c r="H12" s="49">
        <v>5</v>
      </c>
      <c r="I12" s="70">
        <v>277590</v>
      </c>
      <c r="J12" s="70">
        <v>195</v>
      </c>
      <c r="K12" s="70">
        <v>1208073</v>
      </c>
      <c r="L12" s="70">
        <v>977</v>
      </c>
      <c r="M12" s="70">
        <v>2038120</v>
      </c>
      <c r="N12" s="70">
        <v>1444</v>
      </c>
      <c r="O12" s="70">
        <v>1142917</v>
      </c>
      <c r="P12" s="70">
        <v>803</v>
      </c>
      <c r="Q12" s="63">
        <f>+I12+K12+M12+O12</f>
        <v>4666700</v>
      </c>
      <c r="R12" s="63">
        <f t="shared" si="0"/>
        <v>3419</v>
      </c>
      <c r="S12" s="64" t="e">
        <f t="shared" si="1"/>
        <v>#VALUE!</v>
      </c>
      <c r="T12" s="64">
        <f t="shared" si="2"/>
        <v>1364.931266452179</v>
      </c>
      <c r="U12" s="66">
        <v>6697004</v>
      </c>
      <c r="V12" s="67">
        <f t="shared" si="3"/>
        <v>-0.3031660127424144</v>
      </c>
      <c r="W12" s="74">
        <v>69761536</v>
      </c>
      <c r="X12" s="74">
        <v>49453</v>
      </c>
      <c r="Y12" s="53">
        <f t="shared" si="4"/>
        <v>1410.6633773481892</v>
      </c>
    </row>
    <row r="13" spans="1:25" ht="30" customHeight="1">
      <c r="A13" s="40">
        <v>10</v>
      </c>
      <c r="B13" s="41"/>
      <c r="C13" s="59" t="s">
        <v>41</v>
      </c>
      <c r="D13" s="60">
        <v>41158</v>
      </c>
      <c r="E13" s="61" t="s">
        <v>29</v>
      </c>
      <c r="F13" s="78">
        <v>36</v>
      </c>
      <c r="G13" s="62">
        <v>30</v>
      </c>
      <c r="H13" s="62">
        <v>5</v>
      </c>
      <c r="I13" s="71">
        <v>446890</v>
      </c>
      <c r="J13" s="71">
        <v>329</v>
      </c>
      <c r="K13" s="71">
        <v>1013904</v>
      </c>
      <c r="L13" s="71">
        <v>803</v>
      </c>
      <c r="M13" s="71">
        <v>1575890</v>
      </c>
      <c r="N13" s="71">
        <v>1162</v>
      </c>
      <c r="O13" s="71">
        <v>945980</v>
      </c>
      <c r="P13" s="71">
        <v>691</v>
      </c>
      <c r="Q13" s="63">
        <f t="shared" si="0"/>
        <v>3982664</v>
      </c>
      <c r="R13" s="63">
        <f t="shared" si="0"/>
        <v>2985</v>
      </c>
      <c r="S13" s="64">
        <f t="shared" si="1"/>
        <v>99.5</v>
      </c>
      <c r="T13" s="65">
        <f t="shared" si="2"/>
        <v>1334.2257956448912</v>
      </c>
      <c r="U13" s="66">
        <v>5910868</v>
      </c>
      <c r="V13" s="67">
        <f t="shared" si="3"/>
        <v>-0.32621334125546364</v>
      </c>
      <c r="W13" s="50">
        <v>70734873</v>
      </c>
      <c r="X13" s="50">
        <v>54156</v>
      </c>
      <c r="Y13" s="53">
        <f t="shared" si="4"/>
        <v>1306.131785951695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85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102131705</v>
      </c>
      <c r="R15" s="27">
        <f>SUM(R4:R14)</f>
        <v>76339</v>
      </c>
      <c r="S15" s="28">
        <f>R15/G15</f>
        <v>898.1058823529412</v>
      </c>
      <c r="T15" s="52">
        <f>Q15/R15</f>
        <v>1337.8706165917813</v>
      </c>
      <c r="U15" s="58">
        <v>77484856</v>
      </c>
      <c r="V15" s="38">
        <f>IF(U15&lt;&gt;0,-(U15-Q15)/U15,"")</f>
        <v>0.31808601412384374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90" t="s">
        <v>19</v>
      </c>
      <c r="V16" s="90"/>
      <c r="W16" s="90"/>
      <c r="X16" s="90"/>
      <c r="Y16" s="9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91"/>
      <c r="V17" s="91"/>
      <c r="W17" s="91"/>
      <c r="X17" s="91"/>
      <c r="Y17" s="9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91"/>
      <c r="V18" s="91"/>
      <c r="W18" s="91"/>
      <c r="X18" s="91"/>
      <c r="Y18" s="91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admin</cp:lastModifiedBy>
  <cp:lastPrinted>2008-10-22T07:58:06Z</cp:lastPrinted>
  <dcterms:created xsi:type="dcterms:W3CDTF">2006-04-04T07:29:08Z</dcterms:created>
  <dcterms:modified xsi:type="dcterms:W3CDTF">2012-10-19T06:38:15Z</dcterms:modified>
  <cp:category/>
  <cp:version/>
  <cp:contentType/>
  <cp:contentStatus/>
</cp:coreProperties>
</file>