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3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<sst xmlns="http://schemas.openxmlformats.org/spreadsheetml/2006/main" count="67" uniqueCount="44">
  <si>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</si>
  <si>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</si>
  <si>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</si>
  <si>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</si>
  <si>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</si>
  <si>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</si>
  <si>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</si>
  <si>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</si>
  <si>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</si>
  <si>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</si>
  <si>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</si>
  <si>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</si>
  <si>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</si>
  <si>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</si>
  <si>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</si>
  <si>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</si>
  <si>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</si>
  <si>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</si>
  <si>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</si>
  <si>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</si>
  <si>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</si>
  <si>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Taken 2</t>
  </si>
  <si>
    <t>Pro Video</t>
  </si>
  <si>
    <t>n/a</t>
  </si>
  <si>
    <t>Hotel Transylvania</t>
  </si>
  <si>
    <t>InterCom</t>
  </si>
  <si>
    <t>24+33+1</t>
  </si>
  <si>
    <t>Astérix and Obélix: God Save Britannia</t>
  </si>
  <si>
    <t>Big Bang Media</t>
  </si>
  <si>
    <t>21+31</t>
  </si>
  <si>
    <t>Lorax</t>
  </si>
  <si>
    <t>UIP</t>
  </si>
  <si>
    <t>8+30</t>
  </si>
  <si>
    <t>The Watch</t>
  </si>
  <si>
    <t>26+1</t>
  </si>
  <si>
    <t>Magic Boys</t>
  </si>
  <si>
    <t>Focus-Fox</t>
  </si>
  <si>
    <t>Un bonheur n'arrive jamals seul</t>
  </si>
  <si>
    <t>MTVA</t>
  </si>
  <si>
    <t>18+2</t>
  </si>
  <si>
    <t>Paranormal Activity 4</t>
  </si>
  <si>
    <t>Looper</t>
  </si>
  <si>
    <t>Love is All You Need</t>
  </si>
  <si>
    <t>Cirko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</si>
</sst>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3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5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1" fontId="14" fillId="25" borderId="26" xfId="0" applyNumberFormat="1" applyFont="1" applyFill="1" applyBorder="1" applyAlignment="1">
      <alignment horizontal="center" vertical="center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5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 horizontal="right"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center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198" fontId="14" fillId="25" borderId="26" xfId="39" applyNumberFormat="1" applyFont="1" applyFill="1" applyBorder="1" applyAlignment="1">
      <alignment/>
    </xf>
    <xf numFmtId="198" fontId="16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4" fillId="25" borderId="26" xfId="42" applyNumberFormat="1" applyFont="1" applyFill="1" applyBorder="1" applyAlignment="1">
      <alignment horizontal="right"/>
    </xf>
    <xf numFmtId="0" fontId="36" fillId="25" borderId="26" xfId="0" applyFont="1" applyFill="1" applyBorder="1" applyAlignment="1">
      <alignment vertical="center"/>
    </xf>
    <xf numFmtId="0" fontId="14" fillId="25" borderId="25" xfId="0" applyFont="1" applyFill="1" applyBorder="1" applyAlignment="1" applyProtection="1">
      <alignment horizontal="center" vertical="center"/>
      <protection locked="0"/>
    </xf>
    <xf numFmtId="3" fontId="16" fillId="25" borderId="26" xfId="55" applyNumberFormat="1" applyFont="1" applyFill="1" applyBorder="1">
      <alignment/>
      <protection/>
    </xf>
    <xf numFmtId="0" fontId="14" fillId="25" borderId="26" xfId="0" applyFont="1" applyFill="1" applyBorder="1" applyAlignment="1">
      <alignment vertical="center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5547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1163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43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18-21 OCTOBER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D1" sqref="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0.00390625" style="0" customWidth="1"/>
    <col min="4" max="4" width="14.8515625" style="0" customWidth="1"/>
    <col min="5" max="5" width="18.28125" style="0" customWidth="1"/>
    <col min="6" max="6" width="9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6" t="s">
        <v>0</v>
      </c>
      <c r="D2" s="88" t="s">
        <v>1</v>
      </c>
      <c r="E2" s="88" t="s">
        <v>2</v>
      </c>
      <c r="F2" s="91" t="s">
        <v>3</v>
      </c>
      <c r="G2" s="91" t="s">
        <v>4</v>
      </c>
      <c r="H2" s="91" t="s">
        <v>5</v>
      </c>
      <c r="I2" s="81" t="s">
        <v>18</v>
      </c>
      <c r="J2" s="81"/>
      <c r="K2" s="81" t="s">
        <v>6</v>
      </c>
      <c r="L2" s="81"/>
      <c r="M2" s="81" t="s">
        <v>7</v>
      </c>
      <c r="N2" s="81"/>
      <c r="O2" s="81" t="s">
        <v>8</v>
      </c>
      <c r="P2" s="81"/>
      <c r="Q2" s="81" t="s">
        <v>9</v>
      </c>
      <c r="R2" s="81"/>
      <c r="S2" s="81"/>
      <c r="T2" s="81"/>
      <c r="U2" s="81" t="s">
        <v>10</v>
      </c>
      <c r="V2" s="81"/>
      <c r="W2" s="81" t="s">
        <v>11</v>
      </c>
      <c r="X2" s="81"/>
      <c r="Y2" s="82"/>
    </row>
    <row r="3" spans="1:25" ht="30" customHeight="1">
      <c r="A3" s="13"/>
      <c r="B3" s="14"/>
      <c r="C3" s="87"/>
      <c r="D3" s="89"/>
      <c r="E3" s="90"/>
      <c r="F3" s="92"/>
      <c r="G3" s="92"/>
      <c r="H3" s="9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9" t="s">
        <v>21</v>
      </c>
      <c r="D4" s="60">
        <v>41193</v>
      </c>
      <c r="E4" s="61" t="s">
        <v>22</v>
      </c>
      <c r="F4" s="62">
        <v>37</v>
      </c>
      <c r="G4" s="63" t="s">
        <v>23</v>
      </c>
      <c r="H4" s="64">
        <v>2</v>
      </c>
      <c r="I4" s="65">
        <v>3605867</v>
      </c>
      <c r="J4" s="65">
        <v>2758</v>
      </c>
      <c r="K4" s="65">
        <v>7371065</v>
      </c>
      <c r="L4" s="65">
        <v>5634</v>
      </c>
      <c r="M4" s="65">
        <v>9238898</v>
      </c>
      <c r="N4" s="65">
        <v>6995</v>
      </c>
      <c r="O4" s="65">
        <v>10364817</v>
      </c>
      <c r="P4" s="65">
        <v>7845</v>
      </c>
      <c r="Q4" s="66">
        <f>+I4+K4+M4+O4</f>
        <v>30580647</v>
      </c>
      <c r="R4" s="66">
        <f>+J4+L4+N4+P4</f>
        <v>23232</v>
      </c>
      <c r="S4" s="67" t="e">
        <f>IF(Q4&lt;&gt;0,R4/G4,"")</f>
        <v>#VALUE!</v>
      </c>
      <c r="T4" s="68">
        <f>IF(Q4&lt;&gt;0,Q4/R4,"")</f>
        <v>1316.3157283057851</v>
      </c>
      <c r="U4" s="69">
        <v>52318111</v>
      </c>
      <c r="V4" s="70">
        <f>IF(U4&lt;&gt;0,-(U4-Q4)/U4,"")</f>
        <v>-0.41548640775657975</v>
      </c>
      <c r="W4" s="69">
        <v>97572061</v>
      </c>
      <c r="X4" s="69">
        <v>103369</v>
      </c>
      <c r="Y4" s="53">
        <f>W4/X4</f>
        <v>943.9199469860403</v>
      </c>
    </row>
    <row r="5" spans="1:25" ht="30" customHeight="1">
      <c r="A5" s="40">
        <v>2</v>
      </c>
      <c r="B5" s="41"/>
      <c r="C5" s="59" t="s">
        <v>33</v>
      </c>
      <c r="D5" s="60">
        <v>41200</v>
      </c>
      <c r="E5" s="61" t="s">
        <v>25</v>
      </c>
      <c r="F5" s="63" t="s">
        <v>34</v>
      </c>
      <c r="G5" s="63" t="s">
        <v>23</v>
      </c>
      <c r="H5" s="64">
        <v>1</v>
      </c>
      <c r="I5" s="71">
        <v>1690350</v>
      </c>
      <c r="J5" s="71">
        <v>1302</v>
      </c>
      <c r="K5" s="71">
        <v>2734374</v>
      </c>
      <c r="L5" s="71">
        <v>2100</v>
      </c>
      <c r="M5" s="71">
        <v>5829201</v>
      </c>
      <c r="N5" s="71">
        <v>4447</v>
      </c>
      <c r="O5" s="71">
        <v>6346939</v>
      </c>
      <c r="P5" s="71">
        <v>4859</v>
      </c>
      <c r="Q5" s="66">
        <f>+I5+K5+M5+O5</f>
        <v>16600864</v>
      </c>
      <c r="R5" s="66">
        <f>+J5+L5+N5+P5</f>
        <v>12708</v>
      </c>
      <c r="S5" s="67" t="e">
        <f>IF(Q5&lt;&gt;0,R5/G5,"")</f>
        <v>#VALUE!</v>
      </c>
      <c r="T5" s="68">
        <f>IF(Q5&lt;&gt;0,Q5/R5,"")</f>
        <v>1306.3317595215613</v>
      </c>
      <c r="U5" s="69">
        <v>0</v>
      </c>
      <c r="V5" s="70">
        <f>IF(U5&lt;&gt;0,-(U5-Q5)/U5,"")</f>
      </c>
      <c r="W5" s="72">
        <v>16600864</v>
      </c>
      <c r="X5" s="72">
        <v>12708</v>
      </c>
      <c r="Y5" s="53">
        <f>W5/X5</f>
        <v>1306.3317595215613</v>
      </c>
    </row>
    <row r="6" spans="1:25" ht="30" customHeight="1">
      <c r="A6" s="40">
        <v>3</v>
      </c>
      <c r="B6" s="41"/>
      <c r="C6" s="59" t="s">
        <v>24</v>
      </c>
      <c r="D6" s="60">
        <v>41186</v>
      </c>
      <c r="E6" s="61" t="s">
        <v>25</v>
      </c>
      <c r="F6" s="63" t="s">
        <v>26</v>
      </c>
      <c r="G6" s="63" t="s">
        <v>23</v>
      </c>
      <c r="H6" s="64">
        <v>3</v>
      </c>
      <c r="I6" s="71">
        <v>1177890</v>
      </c>
      <c r="J6" s="71">
        <v>950</v>
      </c>
      <c r="K6" s="71">
        <v>2159200</v>
      </c>
      <c r="L6" s="71">
        <v>1695</v>
      </c>
      <c r="M6" s="71">
        <v>6083165</v>
      </c>
      <c r="N6" s="71">
        <v>4622</v>
      </c>
      <c r="O6" s="71">
        <v>7015738</v>
      </c>
      <c r="P6" s="71">
        <v>5276</v>
      </c>
      <c r="Q6" s="66">
        <f aca="true" t="shared" si="0" ref="Q6:R11">+I6+K6+M6+O6</f>
        <v>16435993</v>
      </c>
      <c r="R6" s="66">
        <f t="shared" si="0"/>
        <v>12543</v>
      </c>
      <c r="S6" s="67" t="e">
        <f aca="true" t="shared" si="1" ref="S6:S13">IF(Q6&lt;&gt;0,R6/G6,"")</f>
        <v>#VALUE!</v>
      </c>
      <c r="T6" s="68">
        <f aca="true" t="shared" si="2" ref="T6:T13">IF(Q6&lt;&gt;0,Q6/R6,"")</f>
        <v>1310.3717611416726</v>
      </c>
      <c r="U6" s="69">
        <v>34870212</v>
      </c>
      <c r="V6" s="70">
        <f aca="true" t="shared" si="3" ref="V6:V13">IF(U6&lt;&gt;0,-(U6-Q6)/U6,"")</f>
        <v>-0.5286523351220234</v>
      </c>
      <c r="W6" s="72">
        <v>94987192</v>
      </c>
      <c r="X6" s="72">
        <v>70846</v>
      </c>
      <c r="Y6" s="53">
        <f aca="true" t="shared" si="4" ref="Y6:Y13">W6/X6</f>
        <v>1340.7558930638286</v>
      </c>
    </row>
    <row r="7" spans="1:25" ht="30" customHeight="1">
      <c r="A7" s="40">
        <v>4</v>
      </c>
      <c r="B7" s="41"/>
      <c r="C7" s="59" t="s">
        <v>27</v>
      </c>
      <c r="D7" s="60">
        <v>41200</v>
      </c>
      <c r="E7" s="61" t="s">
        <v>28</v>
      </c>
      <c r="F7" s="63" t="s">
        <v>29</v>
      </c>
      <c r="G7" s="63" t="s">
        <v>23</v>
      </c>
      <c r="H7" s="64">
        <v>1</v>
      </c>
      <c r="I7" s="51">
        <v>1218790</v>
      </c>
      <c r="J7" s="51">
        <v>856</v>
      </c>
      <c r="K7" s="73">
        <v>2134354</v>
      </c>
      <c r="L7" s="73">
        <v>1544</v>
      </c>
      <c r="M7" s="73">
        <v>5685884</v>
      </c>
      <c r="N7" s="73">
        <v>3917</v>
      </c>
      <c r="O7" s="73">
        <v>6952860</v>
      </c>
      <c r="P7" s="73">
        <v>5031</v>
      </c>
      <c r="Q7" s="66">
        <f t="shared" si="0"/>
        <v>15991888</v>
      </c>
      <c r="R7" s="66">
        <f t="shared" si="0"/>
        <v>11348</v>
      </c>
      <c r="S7" s="67" t="e">
        <f t="shared" si="1"/>
        <v>#VALUE!</v>
      </c>
      <c r="T7" s="67">
        <f t="shared" si="2"/>
        <v>1409.225237927388</v>
      </c>
      <c r="U7" s="69">
        <v>0</v>
      </c>
      <c r="V7" s="70">
        <f t="shared" si="3"/>
      </c>
      <c r="W7" s="50">
        <v>15991888</v>
      </c>
      <c r="X7" s="50">
        <v>11348</v>
      </c>
      <c r="Y7" s="53">
        <f t="shared" si="4"/>
        <v>1409.225237927388</v>
      </c>
    </row>
    <row r="8" spans="1:25" ht="30" customHeight="1">
      <c r="A8" s="40">
        <v>5</v>
      </c>
      <c r="B8" s="41"/>
      <c r="C8" s="59" t="s">
        <v>30</v>
      </c>
      <c r="D8" s="60">
        <v>41200</v>
      </c>
      <c r="E8" s="61" t="s">
        <v>31</v>
      </c>
      <c r="F8" s="63" t="s">
        <v>32</v>
      </c>
      <c r="G8" s="63" t="s">
        <v>23</v>
      </c>
      <c r="H8" s="64">
        <v>1</v>
      </c>
      <c r="I8" s="73">
        <v>690220</v>
      </c>
      <c r="J8" s="73">
        <v>554</v>
      </c>
      <c r="K8" s="73">
        <v>1600888</v>
      </c>
      <c r="L8" s="73">
        <v>1341</v>
      </c>
      <c r="M8" s="73">
        <v>5917849</v>
      </c>
      <c r="N8" s="73">
        <v>4615</v>
      </c>
      <c r="O8" s="73">
        <v>7546206</v>
      </c>
      <c r="P8" s="73">
        <v>5947</v>
      </c>
      <c r="Q8" s="66">
        <f t="shared" si="0"/>
        <v>15755163</v>
      </c>
      <c r="R8" s="66">
        <f t="shared" si="0"/>
        <v>12457</v>
      </c>
      <c r="S8" s="67" t="e">
        <f t="shared" si="1"/>
        <v>#VALUE!</v>
      </c>
      <c r="T8" s="67">
        <f t="shared" si="2"/>
        <v>1264.7638275668298</v>
      </c>
      <c r="U8" s="69">
        <v>0</v>
      </c>
      <c r="V8" s="70">
        <f t="shared" si="3"/>
      </c>
      <c r="W8" s="50">
        <v>15755163</v>
      </c>
      <c r="X8" s="50">
        <v>12457</v>
      </c>
      <c r="Y8" s="53">
        <f t="shared" si="4"/>
        <v>1264.7638275668298</v>
      </c>
    </row>
    <row r="9" spans="1:25" ht="30" customHeight="1">
      <c r="A9" s="40">
        <v>6</v>
      </c>
      <c r="B9" s="41"/>
      <c r="C9" s="59" t="s">
        <v>35</v>
      </c>
      <c r="D9" s="60">
        <v>41200</v>
      </c>
      <c r="E9" s="61" t="s">
        <v>36</v>
      </c>
      <c r="F9" s="63">
        <v>44</v>
      </c>
      <c r="G9" s="63" t="s">
        <v>23</v>
      </c>
      <c r="H9" s="64">
        <v>1</v>
      </c>
      <c r="I9" s="74">
        <v>1260514</v>
      </c>
      <c r="J9" s="74">
        <v>1101</v>
      </c>
      <c r="K9" s="73">
        <v>2254194</v>
      </c>
      <c r="L9" s="73">
        <v>1823</v>
      </c>
      <c r="M9" s="73">
        <v>3555720</v>
      </c>
      <c r="N9" s="73">
        <v>2805</v>
      </c>
      <c r="O9" s="73">
        <v>5208490</v>
      </c>
      <c r="P9" s="73">
        <v>4056</v>
      </c>
      <c r="Q9" s="66">
        <f t="shared" si="0"/>
        <v>12278918</v>
      </c>
      <c r="R9" s="66">
        <f t="shared" si="0"/>
        <v>9785</v>
      </c>
      <c r="S9" s="67" t="e">
        <f t="shared" si="1"/>
        <v>#VALUE!</v>
      </c>
      <c r="T9" s="68">
        <f t="shared" si="2"/>
        <v>1254.871538068472</v>
      </c>
      <c r="U9" s="69">
        <v>0</v>
      </c>
      <c r="V9" s="70">
        <f t="shared" si="3"/>
      </c>
      <c r="W9" s="50">
        <v>12278918</v>
      </c>
      <c r="X9" s="50">
        <v>9785</v>
      </c>
      <c r="Y9" s="53">
        <f t="shared" si="4"/>
        <v>1254.871538068472</v>
      </c>
    </row>
    <row r="10" spans="1:25" ht="30" customHeight="1">
      <c r="A10" s="40">
        <v>7</v>
      </c>
      <c r="B10" s="41"/>
      <c r="C10" s="59" t="s">
        <v>37</v>
      </c>
      <c r="D10" s="60">
        <v>41186</v>
      </c>
      <c r="E10" s="61" t="s">
        <v>38</v>
      </c>
      <c r="F10" s="63" t="s">
        <v>39</v>
      </c>
      <c r="G10" s="63" t="s">
        <v>23</v>
      </c>
      <c r="H10" s="64">
        <v>3</v>
      </c>
      <c r="I10" s="74">
        <v>702800</v>
      </c>
      <c r="J10" s="74">
        <v>525</v>
      </c>
      <c r="K10" s="73">
        <v>1458110</v>
      </c>
      <c r="L10" s="73">
        <v>1071</v>
      </c>
      <c r="M10" s="73">
        <v>2552510</v>
      </c>
      <c r="N10" s="73">
        <v>1887</v>
      </c>
      <c r="O10" s="73">
        <v>2669960</v>
      </c>
      <c r="P10" s="73">
        <v>1975</v>
      </c>
      <c r="Q10" s="66">
        <f t="shared" si="0"/>
        <v>7383380</v>
      </c>
      <c r="R10" s="66">
        <f t="shared" si="0"/>
        <v>5458</v>
      </c>
      <c r="S10" s="67" t="e">
        <f t="shared" si="1"/>
        <v>#VALUE!</v>
      </c>
      <c r="T10" s="67">
        <f t="shared" si="2"/>
        <v>1352.7629168193478</v>
      </c>
      <c r="U10" s="69">
        <v>9157440</v>
      </c>
      <c r="V10" s="70">
        <f t="shared" si="3"/>
        <v>-0.1937288150400112</v>
      </c>
      <c r="W10" s="50">
        <v>36483960</v>
      </c>
      <c r="X10" s="50">
        <v>33821</v>
      </c>
      <c r="Y10" s="53">
        <f t="shared" si="4"/>
        <v>1078.736879453594</v>
      </c>
    </row>
    <row r="11" spans="1:25" ht="30" customHeight="1">
      <c r="A11" s="40">
        <v>8</v>
      </c>
      <c r="B11" s="41"/>
      <c r="C11" s="75" t="s">
        <v>40</v>
      </c>
      <c r="D11" s="60">
        <v>41200</v>
      </c>
      <c r="E11" s="48" t="s">
        <v>31</v>
      </c>
      <c r="F11" s="49">
        <v>14</v>
      </c>
      <c r="G11" s="49">
        <v>14</v>
      </c>
      <c r="H11" s="76">
        <v>1</v>
      </c>
      <c r="I11" s="73">
        <v>930030</v>
      </c>
      <c r="J11" s="73">
        <v>759</v>
      </c>
      <c r="K11" s="73">
        <v>1435350</v>
      </c>
      <c r="L11" s="73">
        <v>1218</v>
      </c>
      <c r="M11" s="73">
        <v>2449780</v>
      </c>
      <c r="N11" s="73">
        <v>1999</v>
      </c>
      <c r="O11" s="73">
        <v>2410920</v>
      </c>
      <c r="P11" s="73">
        <v>1968</v>
      </c>
      <c r="Q11" s="66">
        <f>+I11+K11+M11+O11</f>
        <v>7226080</v>
      </c>
      <c r="R11" s="66">
        <f t="shared" si="0"/>
        <v>5944</v>
      </c>
      <c r="S11" s="67">
        <f t="shared" si="1"/>
        <v>424.57142857142856</v>
      </c>
      <c r="T11" s="67">
        <f t="shared" si="2"/>
        <v>1215.693135935397</v>
      </c>
      <c r="U11" s="69">
        <v>0</v>
      </c>
      <c r="V11" s="70">
        <f t="shared" si="3"/>
      </c>
      <c r="W11" s="50">
        <v>7226080</v>
      </c>
      <c r="X11" s="50">
        <v>5944</v>
      </c>
      <c r="Y11" s="53">
        <f t="shared" si="4"/>
        <v>1215.693135935397</v>
      </c>
    </row>
    <row r="12" spans="1:25" ht="30" customHeight="1">
      <c r="A12" s="40">
        <v>9</v>
      </c>
      <c r="B12" s="41"/>
      <c r="C12" s="59" t="s">
        <v>41</v>
      </c>
      <c r="D12" s="60">
        <v>41179</v>
      </c>
      <c r="E12" s="61" t="s">
        <v>22</v>
      </c>
      <c r="F12" s="63">
        <v>36</v>
      </c>
      <c r="G12" s="63" t="s">
        <v>23</v>
      </c>
      <c r="H12" s="64">
        <v>4</v>
      </c>
      <c r="I12" s="74">
        <v>573430</v>
      </c>
      <c r="J12" s="74">
        <v>435</v>
      </c>
      <c r="K12" s="74">
        <v>1193140</v>
      </c>
      <c r="L12" s="74">
        <v>897</v>
      </c>
      <c r="M12" s="74">
        <v>1426082</v>
      </c>
      <c r="N12" s="74">
        <v>1074</v>
      </c>
      <c r="O12" s="74">
        <v>1491431</v>
      </c>
      <c r="P12" s="74">
        <v>1109</v>
      </c>
      <c r="Q12" s="66">
        <f>+I12+K12+M12+O12</f>
        <v>4684083</v>
      </c>
      <c r="R12" s="66">
        <f>+J12+L12+N12+P12</f>
        <v>3515</v>
      </c>
      <c r="S12" s="67" t="e">
        <f t="shared" si="1"/>
        <v>#VALUE!</v>
      </c>
      <c r="T12" s="68">
        <f t="shared" si="2"/>
        <v>1332.598293029872</v>
      </c>
      <c r="U12" s="69">
        <v>9290155</v>
      </c>
      <c r="V12" s="70">
        <f t="shared" si="3"/>
        <v>-0.49580141558456237</v>
      </c>
      <c r="W12" s="77">
        <v>53281691</v>
      </c>
      <c r="X12" s="77">
        <v>46753</v>
      </c>
      <c r="Y12" s="53">
        <f t="shared" si="4"/>
        <v>1139.6421833893012</v>
      </c>
    </row>
    <row r="13" spans="1:25" ht="30" customHeight="1">
      <c r="A13" s="40">
        <v>10</v>
      </c>
      <c r="B13" s="41"/>
      <c r="C13" s="78" t="s">
        <v>42</v>
      </c>
      <c r="D13" s="60">
        <v>41200</v>
      </c>
      <c r="E13" s="61" t="s">
        <v>43</v>
      </c>
      <c r="F13" s="63">
        <v>8</v>
      </c>
      <c r="G13" s="63" t="s">
        <v>23</v>
      </c>
      <c r="H13" s="64">
        <v>1</v>
      </c>
      <c r="I13" s="51"/>
      <c r="J13" s="51"/>
      <c r="K13" s="73"/>
      <c r="L13" s="73"/>
      <c r="M13" s="73"/>
      <c r="N13" s="73"/>
      <c r="O13" s="73"/>
      <c r="P13" s="73"/>
      <c r="Q13" s="66">
        <v>3502890</v>
      </c>
      <c r="R13" s="66">
        <v>2733</v>
      </c>
      <c r="S13" s="67" t="e">
        <f t="shared" si="1"/>
        <v>#VALUE!</v>
      </c>
      <c r="T13" s="68">
        <f t="shared" si="2"/>
        <v>1281.701427003293</v>
      </c>
      <c r="U13" s="69">
        <v>0</v>
      </c>
      <c r="V13" s="70">
        <f t="shared" si="3"/>
      </c>
      <c r="W13" s="66">
        <v>3502890</v>
      </c>
      <c r="X13" s="66">
        <v>2733</v>
      </c>
      <c r="Y13" s="53">
        <f t="shared" si="4"/>
        <v>1281.701427003293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4"/>
      <c r="J14" s="54"/>
      <c r="K14" s="54"/>
      <c r="L14" s="54"/>
      <c r="M14" s="54"/>
      <c r="N14" s="54"/>
      <c r="O14" s="54"/>
      <c r="P14" s="54"/>
      <c r="Q14" s="55"/>
      <c r="R14" s="56"/>
      <c r="S14" s="57"/>
      <c r="T14" s="54"/>
      <c r="U14" s="54"/>
      <c r="V14" s="54"/>
      <c r="W14" s="54"/>
      <c r="X14" s="54"/>
      <c r="Y14" s="54"/>
    </row>
    <row r="15" spans="1:25" ht="17.25" thickBot="1">
      <c r="A15" s="22"/>
      <c r="B15" s="83" t="s">
        <v>17</v>
      </c>
      <c r="C15" s="84"/>
      <c r="D15" s="84"/>
      <c r="E15" s="85"/>
      <c r="F15" s="23"/>
      <c r="G15" s="23">
        <f>SUM(G4:G14)</f>
        <v>14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130439906</v>
      </c>
      <c r="R15" s="27">
        <f>SUM(R4:R14)</f>
        <v>99723</v>
      </c>
      <c r="S15" s="28">
        <f>R15/G15</f>
        <v>7123.071428571428</v>
      </c>
      <c r="T15" s="52">
        <f>Q15/R15</f>
        <v>1308.0222817203653</v>
      </c>
      <c r="U15" s="58">
        <v>143022520</v>
      </c>
      <c r="V15" s="38">
        <f>IF(U15&lt;&gt;0,-(U15-Q15)/U15,"")</f>
        <v>-0.08797645293901968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9" t="s">
        <v>19</v>
      </c>
      <c r="V16" s="79"/>
      <c r="W16" s="79"/>
      <c r="X16" s="79"/>
      <c r="Y16" s="79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0"/>
      <c r="V17" s="80"/>
      <c r="W17" s="80"/>
      <c r="X17" s="80"/>
      <c r="Y17" s="80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0"/>
      <c r="V18" s="80"/>
      <c r="W18" s="80"/>
      <c r="X18" s="80"/>
      <c r="Y18" s="80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2012-10-24T13:27:21Z</dcterms:modified>
  <cp:category/>
  <cp:version/>
  <cp:contentType/>
  <cp:contentStatus/>
</cp:coreProperties>
</file>