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<sst xmlns="http://schemas.openxmlformats.org/spreadsheetml/2006/main" count="64" uniqueCount="43">
  <si>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</si>
  <si>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</si>
  <si>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</si>
  <si>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</si>
  <si>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</si>
  <si>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</si>
  <si>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</si>
  <si>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</si>
  <si>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</si>
  <si>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</si>
  <si>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</si>
  <si>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</si>
  <si>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</si>
  <si>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</si>
  <si>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</si>
  <si>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</si>
  <si>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</si>
  <si>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</si>
  <si>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</si>
  <si>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</si>
  <si>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</si>
  <si>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Jack Reacher</t>
  </si>
  <si>
    <t>UIP</t>
  </si>
  <si>
    <t>Les Miserables</t>
  </si>
  <si>
    <t>35+30</t>
  </si>
  <si>
    <t>Rise of the Guardians</t>
  </si>
  <si>
    <t>4+22+41</t>
  </si>
  <si>
    <t>Nejem, nőm, csajom (local)</t>
  </si>
  <si>
    <t>Pro Video</t>
  </si>
  <si>
    <t>n/a</t>
  </si>
  <si>
    <t>The Impossible</t>
  </si>
  <si>
    <t>Cloud Atlas</t>
  </si>
  <si>
    <t>Budapest Film</t>
  </si>
  <si>
    <t>Bachelorette</t>
  </si>
  <si>
    <t>Parlux</t>
  </si>
  <si>
    <t>Life of Pi</t>
  </si>
  <si>
    <t>InterCom</t>
  </si>
  <si>
    <t>16+34+2</t>
  </si>
  <si>
    <t>The Hobbit: An Unexpected Journey</t>
  </si>
  <si>
    <t>Forum Hungary</t>
  </si>
  <si>
    <t>40+12+1+3</t>
  </si>
  <si>
    <t>Arbitrage</t>
  </si>
  <si>
    <t>Big Bang Media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</si>
</sst>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16" borderId="5" applyNumberFormat="0" applyAlignment="0" applyProtection="0"/>
    <xf numFmtId="171" fontId="18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2" fillId="0" borderId="9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0" fontId="14" fillId="25" borderId="26" xfId="57" applyFont="1" applyFill="1" applyBorder="1" applyAlignment="1">
      <alignment vertical="center"/>
      <protection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6" applyNumberFormat="1" applyFont="1" applyFill="1" applyBorder="1">
      <alignment/>
      <protection/>
    </xf>
    <xf numFmtId="0" fontId="36" fillId="25" borderId="26" xfId="57" applyFont="1" applyFill="1" applyBorder="1" applyAlignment="1">
      <alignment vertical="center"/>
      <protection/>
    </xf>
    <xf numFmtId="0" fontId="15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40" applyNumberFormat="1" applyFont="1" applyFill="1" applyBorder="1" applyAlignment="1" applyProtection="1">
      <alignment/>
      <protection/>
    </xf>
    <xf numFmtId="3" fontId="16" fillId="25" borderId="26" xfId="57" applyNumberFormat="1" applyFont="1" applyFill="1" applyBorder="1" applyAlignment="1">
      <alignment horizontal="right"/>
      <protection/>
    </xf>
    <xf numFmtId="3" fontId="14" fillId="25" borderId="26" xfId="0" applyNumberFormat="1" applyFont="1" applyFill="1" applyBorder="1" applyAlignment="1">
      <alignment horizontal="right"/>
    </xf>
    <xf numFmtId="198" fontId="14" fillId="25" borderId="26" xfId="43" applyNumberFormat="1" applyFont="1" applyFill="1" applyBorder="1" applyAlignment="1">
      <alignment/>
    </xf>
    <xf numFmtId="198" fontId="16" fillId="25" borderId="26" xfId="43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7928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3544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JANUARY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22" sqref="G2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7109375" style="0" customWidth="1"/>
    <col min="4" max="4" width="13.57421875" style="0" customWidth="1"/>
    <col min="5" max="5" width="17.421875" style="0" customWidth="1"/>
    <col min="6" max="6" width="13.4218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421875" style="0" customWidth="1"/>
    <col min="15" max="15" width="13.140625" style="0" customWidth="1"/>
    <col min="16" max="16" width="8.8515625" style="0" customWidth="1"/>
    <col min="17" max="17" width="13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003906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7" t="s">
        <v>18</v>
      </c>
      <c r="J2" s="77"/>
      <c r="K2" s="77" t="s">
        <v>6</v>
      </c>
      <c r="L2" s="77"/>
      <c r="M2" s="77" t="s">
        <v>7</v>
      </c>
      <c r="N2" s="77"/>
      <c r="O2" s="77" t="s">
        <v>8</v>
      </c>
      <c r="P2" s="77"/>
      <c r="Q2" s="77" t="s">
        <v>9</v>
      </c>
      <c r="R2" s="77"/>
      <c r="S2" s="77"/>
      <c r="T2" s="77"/>
      <c r="U2" s="77" t="s">
        <v>10</v>
      </c>
      <c r="V2" s="77"/>
      <c r="W2" s="77" t="s">
        <v>11</v>
      </c>
      <c r="X2" s="77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4" customFormat="1" ht="30" customHeight="1">
      <c r="A4" s="53">
        <v>1</v>
      </c>
      <c r="B4" s="54"/>
      <c r="C4" s="65" t="s">
        <v>35</v>
      </c>
      <c r="D4" s="56">
        <v>41263</v>
      </c>
      <c r="E4" s="57" t="s">
        <v>36</v>
      </c>
      <c r="F4" s="58" t="s">
        <v>37</v>
      </c>
      <c r="G4" s="58" t="s">
        <v>29</v>
      </c>
      <c r="H4" s="58">
        <v>3</v>
      </c>
      <c r="I4" s="74">
        <v>6454020</v>
      </c>
      <c r="J4" s="74">
        <v>4467</v>
      </c>
      <c r="K4" s="74">
        <v>9623430</v>
      </c>
      <c r="L4" s="74">
        <v>6620</v>
      </c>
      <c r="M4" s="74">
        <v>22177090</v>
      </c>
      <c r="N4" s="74">
        <v>15191</v>
      </c>
      <c r="O4" s="74">
        <v>13786670</v>
      </c>
      <c r="P4" s="74">
        <v>9424</v>
      </c>
      <c r="Q4" s="60">
        <f>+I4+K4+M4+O4</f>
        <v>52041210</v>
      </c>
      <c r="R4" s="60">
        <f>+J4+L4+N4+P4</f>
        <v>35702</v>
      </c>
      <c r="S4" s="61" t="e">
        <f aca="true" t="shared" si="0" ref="S4:S13">IF(Q4&lt;&gt;0,R4/G4,"")</f>
        <v>#VALUE!</v>
      </c>
      <c r="T4" s="61">
        <f aca="true" t="shared" si="1" ref="T4:T13">IF(Q4&lt;&gt;0,Q4/R4,"")</f>
        <v>1457.6553134278192</v>
      </c>
      <c r="U4" s="62">
        <v>109370815</v>
      </c>
      <c r="V4" s="63">
        <f aca="true" t="shared" si="2" ref="V4:V13">IF(U4&lt;&gt;0,-(U4-Q4)/U4,"")</f>
        <v>-0.5241764450598635</v>
      </c>
      <c r="W4" s="75">
        <v>270157225</v>
      </c>
      <c r="X4" s="75">
        <v>187561</v>
      </c>
      <c r="Y4" s="61">
        <f aca="true" t="shared" si="3" ref="Y4:Y13">W4/X4</f>
        <v>1440.3699329818032</v>
      </c>
    </row>
    <row r="5" spans="1:25" s="64" customFormat="1" ht="30" customHeight="1">
      <c r="A5" s="53">
        <v>2</v>
      </c>
      <c r="B5" s="54"/>
      <c r="C5" s="65" t="s">
        <v>38</v>
      </c>
      <c r="D5" s="56">
        <v>41256</v>
      </c>
      <c r="E5" s="57" t="s">
        <v>39</v>
      </c>
      <c r="F5" s="58" t="s">
        <v>40</v>
      </c>
      <c r="G5" s="58" t="s">
        <v>29</v>
      </c>
      <c r="H5" s="58">
        <v>4</v>
      </c>
      <c r="I5" s="59">
        <v>5668130</v>
      </c>
      <c r="J5" s="59">
        <v>3920</v>
      </c>
      <c r="K5" s="59">
        <v>8435150</v>
      </c>
      <c r="L5" s="59">
        <v>5853</v>
      </c>
      <c r="M5" s="59">
        <v>17413355</v>
      </c>
      <c r="N5" s="59">
        <v>11835</v>
      </c>
      <c r="O5" s="59">
        <v>9792678</v>
      </c>
      <c r="P5" s="59">
        <v>6615</v>
      </c>
      <c r="Q5" s="60">
        <f>+I5+K5+M5+O5</f>
        <v>41309313</v>
      </c>
      <c r="R5" s="60">
        <f>+J5+L5+N5+P5</f>
        <v>28223</v>
      </c>
      <c r="S5" s="61" t="e">
        <f t="shared" si="0"/>
        <v>#VALUE!</v>
      </c>
      <c r="T5" s="61">
        <f t="shared" si="1"/>
        <v>1463.6754774474718</v>
      </c>
      <c r="U5" s="62">
        <v>105520224</v>
      </c>
      <c r="V5" s="63">
        <f t="shared" si="2"/>
        <v>-0.6085175766874794</v>
      </c>
      <c r="W5" s="46">
        <v>440673028</v>
      </c>
      <c r="X5" s="46">
        <v>311722</v>
      </c>
      <c r="Y5" s="61">
        <f t="shared" si="3"/>
        <v>1413.6731703248406</v>
      </c>
    </row>
    <row r="6" spans="1:25" s="64" customFormat="1" ht="30" customHeight="1">
      <c r="A6" s="53">
        <v>3</v>
      </c>
      <c r="B6" s="54"/>
      <c r="C6" s="55" t="s">
        <v>21</v>
      </c>
      <c r="D6" s="56">
        <v>41277</v>
      </c>
      <c r="E6" s="57" t="s">
        <v>22</v>
      </c>
      <c r="F6" s="58">
        <v>36</v>
      </c>
      <c r="G6" s="58">
        <v>36</v>
      </c>
      <c r="H6" s="58">
        <v>1</v>
      </c>
      <c r="I6" s="59">
        <v>3530009</v>
      </c>
      <c r="J6" s="59">
        <v>2644</v>
      </c>
      <c r="K6" s="59">
        <v>4971972</v>
      </c>
      <c r="L6" s="59">
        <v>3701</v>
      </c>
      <c r="M6" s="59">
        <v>9973547</v>
      </c>
      <c r="N6" s="59">
        <v>7440</v>
      </c>
      <c r="O6" s="59">
        <v>5683940</v>
      </c>
      <c r="P6" s="59">
        <v>4237</v>
      </c>
      <c r="Q6" s="60">
        <f aca="true" t="shared" si="4" ref="Q6:R12">+I6+K6+M6+O6</f>
        <v>24159468</v>
      </c>
      <c r="R6" s="60">
        <f t="shared" si="4"/>
        <v>18022</v>
      </c>
      <c r="S6" s="61">
        <f t="shared" si="0"/>
        <v>500.6111111111111</v>
      </c>
      <c r="T6" s="61">
        <f t="shared" si="1"/>
        <v>1340.5542115192543</v>
      </c>
      <c r="U6" s="62">
        <v>0</v>
      </c>
      <c r="V6" s="63">
        <f t="shared" si="2"/>
      </c>
      <c r="W6" s="46">
        <v>24159468</v>
      </c>
      <c r="X6" s="46">
        <v>18022</v>
      </c>
      <c r="Y6" s="61">
        <f t="shared" si="3"/>
        <v>1340.5542115192543</v>
      </c>
    </row>
    <row r="7" spans="1:25" s="64" customFormat="1" ht="30" customHeight="1">
      <c r="A7" s="53">
        <v>4</v>
      </c>
      <c r="B7" s="54"/>
      <c r="C7" s="65" t="s">
        <v>23</v>
      </c>
      <c r="D7" s="56">
        <v>41270</v>
      </c>
      <c r="E7" s="57" t="s">
        <v>22</v>
      </c>
      <c r="F7" s="58" t="s">
        <v>24</v>
      </c>
      <c r="G7" s="58">
        <v>45</v>
      </c>
      <c r="H7" s="58">
        <v>2</v>
      </c>
      <c r="I7" s="59">
        <v>2731582</v>
      </c>
      <c r="J7" s="59">
        <v>2217</v>
      </c>
      <c r="K7" s="59">
        <v>4493105</v>
      </c>
      <c r="L7" s="59">
        <v>3672</v>
      </c>
      <c r="M7" s="59">
        <v>8038043</v>
      </c>
      <c r="N7" s="59">
        <v>6341</v>
      </c>
      <c r="O7" s="59">
        <v>3974774</v>
      </c>
      <c r="P7" s="59">
        <v>3142</v>
      </c>
      <c r="Q7" s="60">
        <f t="shared" si="4"/>
        <v>19237504</v>
      </c>
      <c r="R7" s="60">
        <f t="shared" si="4"/>
        <v>15372</v>
      </c>
      <c r="S7" s="61">
        <f t="shared" si="0"/>
        <v>341.6</v>
      </c>
      <c r="T7" s="61">
        <f t="shared" si="1"/>
        <v>1251.463960447567</v>
      </c>
      <c r="U7" s="62">
        <v>35770695</v>
      </c>
      <c r="V7" s="63">
        <f t="shared" si="2"/>
        <v>-0.46219932265783487</v>
      </c>
      <c r="W7" s="46">
        <v>64734849</v>
      </c>
      <c r="X7" s="46">
        <v>52011</v>
      </c>
      <c r="Y7" s="61">
        <f t="shared" si="3"/>
        <v>1244.6376535732825</v>
      </c>
    </row>
    <row r="8" spans="1:25" s="64" customFormat="1" ht="30" customHeight="1">
      <c r="A8" s="53">
        <v>5</v>
      </c>
      <c r="B8" s="54"/>
      <c r="C8" s="65" t="s">
        <v>25</v>
      </c>
      <c r="D8" s="56">
        <v>41242</v>
      </c>
      <c r="E8" s="57" t="s">
        <v>22</v>
      </c>
      <c r="F8" s="58" t="s">
        <v>26</v>
      </c>
      <c r="G8" s="58">
        <v>69</v>
      </c>
      <c r="H8" s="58">
        <v>6</v>
      </c>
      <c r="I8" s="59">
        <v>1271880</v>
      </c>
      <c r="J8" s="59">
        <v>970</v>
      </c>
      <c r="K8" s="59">
        <v>1516930</v>
      </c>
      <c r="L8" s="59">
        <v>1147</v>
      </c>
      <c r="M8" s="59">
        <v>5055910</v>
      </c>
      <c r="N8" s="59">
        <v>3914</v>
      </c>
      <c r="O8" s="59">
        <v>5036181</v>
      </c>
      <c r="P8" s="59">
        <v>3866</v>
      </c>
      <c r="Q8" s="60">
        <f t="shared" si="4"/>
        <v>12880901</v>
      </c>
      <c r="R8" s="60">
        <f t="shared" si="4"/>
        <v>9897</v>
      </c>
      <c r="S8" s="61">
        <f t="shared" si="0"/>
        <v>143.43478260869566</v>
      </c>
      <c r="T8" s="61">
        <f t="shared" si="1"/>
        <v>1301.4955036879862</v>
      </c>
      <c r="U8" s="62">
        <v>32491235</v>
      </c>
      <c r="V8" s="63">
        <f t="shared" si="2"/>
        <v>-0.6035576671677761</v>
      </c>
      <c r="W8" s="46">
        <v>201825430</v>
      </c>
      <c r="X8" s="46">
        <v>157221</v>
      </c>
      <c r="Y8" s="61">
        <f t="shared" si="3"/>
        <v>1283.705293822072</v>
      </c>
    </row>
    <row r="9" spans="1:25" s="64" customFormat="1" ht="30" customHeight="1">
      <c r="A9" s="53">
        <v>6</v>
      </c>
      <c r="B9" s="54"/>
      <c r="C9" s="65" t="s">
        <v>27</v>
      </c>
      <c r="D9" s="56">
        <v>41263</v>
      </c>
      <c r="E9" s="57" t="s">
        <v>28</v>
      </c>
      <c r="F9" s="58">
        <v>32</v>
      </c>
      <c r="G9" s="58" t="s">
        <v>29</v>
      </c>
      <c r="H9" s="58">
        <v>3</v>
      </c>
      <c r="I9" s="66">
        <v>1262100</v>
      </c>
      <c r="J9" s="66">
        <v>954</v>
      </c>
      <c r="K9" s="66">
        <v>2260871</v>
      </c>
      <c r="L9" s="66">
        <v>1691</v>
      </c>
      <c r="M9" s="66">
        <v>4931264</v>
      </c>
      <c r="N9" s="66">
        <v>3647</v>
      </c>
      <c r="O9" s="66">
        <v>2345119</v>
      </c>
      <c r="P9" s="66">
        <v>1739</v>
      </c>
      <c r="Q9" s="60">
        <f t="shared" si="4"/>
        <v>10799354</v>
      </c>
      <c r="R9" s="60">
        <f t="shared" si="4"/>
        <v>8031</v>
      </c>
      <c r="S9" s="61" t="e">
        <f t="shared" si="0"/>
        <v>#VALUE!</v>
      </c>
      <c r="T9" s="61">
        <f t="shared" si="1"/>
        <v>1344.7085045448885</v>
      </c>
      <c r="U9" s="62">
        <v>21665267</v>
      </c>
      <c r="V9" s="63">
        <f t="shared" si="2"/>
        <v>-0.5015360761535964</v>
      </c>
      <c r="W9" s="67">
        <v>54992377</v>
      </c>
      <c r="X9" s="67">
        <v>41960</v>
      </c>
      <c r="Y9" s="61">
        <f t="shared" si="3"/>
        <v>1310.5904909437559</v>
      </c>
    </row>
    <row r="10" spans="1:25" s="64" customFormat="1" ht="30" customHeight="1">
      <c r="A10" s="53">
        <v>7</v>
      </c>
      <c r="B10" s="54"/>
      <c r="C10" s="65" t="s">
        <v>30</v>
      </c>
      <c r="D10" s="56">
        <v>41277</v>
      </c>
      <c r="E10" s="57" t="s">
        <v>28</v>
      </c>
      <c r="F10" s="58">
        <v>24</v>
      </c>
      <c r="G10" s="58" t="s">
        <v>29</v>
      </c>
      <c r="H10" s="58">
        <v>1</v>
      </c>
      <c r="I10" s="66">
        <v>1377010</v>
      </c>
      <c r="J10" s="66">
        <v>1031</v>
      </c>
      <c r="K10" s="66">
        <v>2021490</v>
      </c>
      <c r="L10" s="66">
        <v>1515</v>
      </c>
      <c r="M10" s="66">
        <v>4449510</v>
      </c>
      <c r="N10" s="66">
        <v>3257</v>
      </c>
      <c r="O10" s="66">
        <v>2485210</v>
      </c>
      <c r="P10" s="66">
        <v>1823</v>
      </c>
      <c r="Q10" s="60">
        <f t="shared" si="4"/>
        <v>10333220</v>
      </c>
      <c r="R10" s="60">
        <f t="shared" si="4"/>
        <v>7626</v>
      </c>
      <c r="S10" s="61" t="e">
        <f t="shared" si="0"/>
        <v>#VALUE!</v>
      </c>
      <c r="T10" s="61">
        <f t="shared" si="1"/>
        <v>1354.9986886965644</v>
      </c>
      <c r="U10" s="62">
        <v>0</v>
      </c>
      <c r="V10" s="63">
        <f t="shared" si="2"/>
      </c>
      <c r="W10" s="67">
        <v>10333220</v>
      </c>
      <c r="X10" s="67">
        <v>7626</v>
      </c>
      <c r="Y10" s="61">
        <f t="shared" si="3"/>
        <v>1354.9986886965644</v>
      </c>
    </row>
    <row r="11" spans="1:25" s="64" customFormat="1" ht="30" customHeight="1">
      <c r="A11" s="53">
        <v>8</v>
      </c>
      <c r="B11" s="54"/>
      <c r="C11" s="55" t="s">
        <v>41</v>
      </c>
      <c r="D11" s="56">
        <v>41270</v>
      </c>
      <c r="E11" s="57" t="s">
        <v>42</v>
      </c>
      <c r="F11" s="58">
        <v>25</v>
      </c>
      <c r="G11" s="58" t="s">
        <v>29</v>
      </c>
      <c r="H11" s="58">
        <v>2</v>
      </c>
      <c r="I11" s="76">
        <v>1353284</v>
      </c>
      <c r="J11" s="76">
        <v>990</v>
      </c>
      <c r="K11" s="59">
        <v>2257420</v>
      </c>
      <c r="L11" s="59">
        <v>1660</v>
      </c>
      <c r="M11" s="59">
        <v>3960240</v>
      </c>
      <c r="N11" s="59">
        <v>2831</v>
      </c>
      <c r="O11" s="59">
        <v>2307100</v>
      </c>
      <c r="P11" s="59">
        <v>1675</v>
      </c>
      <c r="Q11" s="60">
        <f t="shared" si="4"/>
        <v>9878044</v>
      </c>
      <c r="R11" s="60">
        <f t="shared" si="4"/>
        <v>7156</v>
      </c>
      <c r="S11" s="61" t="e">
        <f t="shared" si="0"/>
        <v>#VALUE!</v>
      </c>
      <c r="T11" s="61">
        <f t="shared" si="1"/>
        <v>1380.3862493012857</v>
      </c>
      <c r="U11" s="62">
        <v>17467542</v>
      </c>
      <c r="V11" s="63">
        <f t="shared" si="2"/>
        <v>-0.43449146995037996</v>
      </c>
      <c r="W11" s="46">
        <v>32809493</v>
      </c>
      <c r="X11" s="46">
        <v>24342</v>
      </c>
      <c r="Y11" s="61">
        <f t="shared" si="3"/>
        <v>1347.855270725495</v>
      </c>
    </row>
    <row r="12" spans="1:25" s="64" customFormat="1" ht="30" customHeight="1">
      <c r="A12" s="53">
        <v>9</v>
      </c>
      <c r="B12" s="54"/>
      <c r="C12" s="65" t="s">
        <v>33</v>
      </c>
      <c r="D12" s="56">
        <v>41270</v>
      </c>
      <c r="E12" s="57" t="s">
        <v>34</v>
      </c>
      <c r="F12" s="58">
        <v>10</v>
      </c>
      <c r="G12" s="58" t="s">
        <v>29</v>
      </c>
      <c r="H12" s="58">
        <v>2</v>
      </c>
      <c r="I12" s="73">
        <v>865830</v>
      </c>
      <c r="J12" s="73">
        <v>626</v>
      </c>
      <c r="K12" s="73">
        <v>1477290</v>
      </c>
      <c r="L12" s="73">
        <v>1088</v>
      </c>
      <c r="M12" s="73">
        <v>2697590</v>
      </c>
      <c r="N12" s="73">
        <v>1907</v>
      </c>
      <c r="O12" s="73">
        <v>1480682</v>
      </c>
      <c r="P12" s="73">
        <v>1044</v>
      </c>
      <c r="Q12" s="60">
        <f t="shared" si="4"/>
        <v>6521392</v>
      </c>
      <c r="R12" s="60">
        <f t="shared" si="4"/>
        <v>4665</v>
      </c>
      <c r="S12" s="61" t="e">
        <f t="shared" si="0"/>
        <v>#VALUE!</v>
      </c>
      <c r="T12" s="61">
        <f t="shared" si="1"/>
        <v>1397.9404072883171</v>
      </c>
      <c r="U12" s="62">
        <v>10647402</v>
      </c>
      <c r="V12" s="63">
        <f t="shared" si="2"/>
        <v>-0.38751331075881235</v>
      </c>
      <c r="W12" s="72">
        <v>19681454</v>
      </c>
      <c r="X12" s="72">
        <v>14693</v>
      </c>
      <c r="Y12" s="61">
        <f t="shared" si="3"/>
        <v>1339.512284761451</v>
      </c>
    </row>
    <row r="13" spans="1:25" s="64" customFormat="1" ht="30" customHeight="1">
      <c r="A13" s="53">
        <v>10</v>
      </c>
      <c r="B13" s="54"/>
      <c r="C13" s="68" t="s">
        <v>31</v>
      </c>
      <c r="D13" s="56">
        <v>41235</v>
      </c>
      <c r="E13" s="69" t="s">
        <v>32</v>
      </c>
      <c r="F13" s="70">
        <v>34</v>
      </c>
      <c r="G13" s="70" t="s">
        <v>29</v>
      </c>
      <c r="H13" s="70">
        <v>7</v>
      </c>
      <c r="I13" s="71">
        <v>737674</v>
      </c>
      <c r="J13" s="71">
        <v>544</v>
      </c>
      <c r="K13" s="71">
        <v>1233342</v>
      </c>
      <c r="L13" s="71">
        <v>896</v>
      </c>
      <c r="M13" s="71">
        <v>1912996</v>
      </c>
      <c r="N13" s="71">
        <v>1382</v>
      </c>
      <c r="O13" s="71">
        <v>1337330</v>
      </c>
      <c r="P13" s="71">
        <v>937</v>
      </c>
      <c r="Q13" s="60">
        <f>+I13+K13+M13+O13</f>
        <v>5221342</v>
      </c>
      <c r="R13" s="60">
        <f>+J13+L13+N13+P13</f>
        <v>3759</v>
      </c>
      <c r="S13" s="61" t="e">
        <f t="shared" si="0"/>
        <v>#VALUE!</v>
      </c>
      <c r="T13" s="61">
        <f t="shared" si="1"/>
        <v>1389.024208566108</v>
      </c>
      <c r="U13" s="62">
        <v>11372908</v>
      </c>
      <c r="V13" s="63">
        <f t="shared" si="2"/>
        <v>-0.5408964883915354</v>
      </c>
      <c r="W13" s="72">
        <v>141156896</v>
      </c>
      <c r="X13" s="72">
        <v>108216</v>
      </c>
      <c r="Y13" s="61">
        <f t="shared" si="3"/>
        <v>1304.399497301693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150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192381748</v>
      </c>
      <c r="R15" s="27">
        <f>SUM(R4:R14)</f>
        <v>138453</v>
      </c>
      <c r="S15" s="28">
        <f>R15/G15</f>
        <v>923.02</v>
      </c>
      <c r="T15" s="47">
        <f>Q15/R15</f>
        <v>1389.5094219699104</v>
      </c>
      <c r="U15" s="52">
        <v>358976768</v>
      </c>
      <c r="V15" s="38">
        <f>IF(U15&lt;&gt;0,-(U15-Q15)/U15,"")</f>
        <v>-0.4640830127480562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8" t="s">
        <v>19</v>
      </c>
      <c r="V16" s="78"/>
      <c r="W16" s="78"/>
      <c r="X16" s="78"/>
      <c r="Y16" s="78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9"/>
      <c r="V17" s="79"/>
      <c r="W17" s="79"/>
      <c r="X17" s="79"/>
      <c r="Y17" s="79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9"/>
      <c r="V18" s="79"/>
      <c r="W18" s="79"/>
      <c r="X18" s="79"/>
      <c r="Y18" s="79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2013-01-08T14:02:49Z</dcterms:modified>
  <cp:category/>
  <cp:version/>
  <cp:contentType/>
  <cp:contentStatus/>
</cp:coreProperties>
</file>