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" sheetId="1" r:id="rId1"/>
  </sheets>
  <definedNames/>
  <calcPr calcMode="manual"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<sst xmlns="http://schemas.openxmlformats.org/spreadsheetml/2006/main" count="63" uniqueCount="39">
  <si>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</si>
  <si>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</si>
  <si>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</si>
  <si>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</si>
  <si>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</si>
  <si>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</si>
  <si>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</si>
  <si>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</si>
  <si>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</si>
  <si>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</si>
  <si>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</si>
  <si>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</si>
  <si>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</si>
  <si>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</si>
  <si>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</si>
  <si>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</si>
  <si>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</si>
  <si>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</si>
  <si>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</si>
  <si>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</si>
  <si>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</si>
  <si>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This is 40</t>
  </si>
  <si>
    <t>UIP</t>
  </si>
  <si>
    <t>Django Unchained</t>
  </si>
  <si>
    <t>InterCom</t>
  </si>
  <si>
    <t>1+43+3</t>
  </si>
  <si>
    <t>n/a</t>
  </si>
  <si>
    <t>Gangster Squad</t>
  </si>
  <si>
    <t>Life of Pi</t>
  </si>
  <si>
    <t>16+34+2</t>
  </si>
  <si>
    <t>Animals United</t>
  </si>
  <si>
    <t>Forum Hungary</t>
  </si>
  <si>
    <t>The Hobbit: An Unexpected Journey</t>
  </si>
  <si>
    <t>40+12+1+3</t>
  </si>
  <si>
    <t>Lincoln</t>
  </si>
  <si>
    <t>Flight</t>
  </si>
  <si>
    <t>Anna Karenina</t>
  </si>
  <si>
    <t>The Last Stand</t>
  </si>
  <si>
    <t>Pro Video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</si>
</sst>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3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2" fillId="0" borderId="26" xfId="58" applyFont="1" applyBorder="1" applyAlignment="1" applyProtection="1">
      <alignment horizontal="center" vertical="center"/>
      <protection locked="0"/>
    </xf>
    <xf numFmtId="3" fontId="14" fillId="25" borderId="26" xfId="58" applyNumberFormat="1" applyFont="1" applyFill="1" applyBorder="1" applyAlignment="1" applyProtection="1">
      <alignment vertical="center"/>
      <protection locked="0"/>
    </xf>
    <xf numFmtId="197" fontId="14" fillId="25" borderId="26" xfId="58" applyNumberFormat="1" applyFont="1" applyFill="1" applyBorder="1" applyAlignment="1" applyProtection="1">
      <alignment horizontal="center" vertical="center"/>
      <protection locked="0"/>
    </xf>
    <xf numFmtId="3" fontId="14" fillId="25" borderId="26" xfId="58" applyNumberFormat="1" applyFont="1" applyFill="1" applyBorder="1" applyAlignment="1" applyProtection="1">
      <alignment horizontal="left" vertical="center"/>
      <protection locked="0"/>
    </xf>
    <xf numFmtId="3" fontId="14" fillId="25" borderId="26" xfId="58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5" applyNumberFormat="1" applyFont="1" applyFill="1" applyBorder="1" applyAlignment="1" applyProtection="1">
      <alignment horizontal="right"/>
      <protection/>
    </xf>
    <xf numFmtId="3" fontId="35" fillId="25" borderId="26" xfId="0" applyNumberFormat="1" applyFont="1" applyFill="1" applyBorder="1" applyAlignment="1">
      <alignment horizontal="right"/>
    </xf>
    <xf numFmtId="191" fontId="14" fillId="25" borderId="26" xfId="65" applyNumberFormat="1" applyFont="1" applyFill="1" applyBorder="1" applyAlignment="1" applyProtection="1">
      <alignment horizontal="right"/>
      <protection/>
    </xf>
    <xf numFmtId="0" fontId="0" fillId="0" borderId="0" xfId="58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36" fillId="25" borderId="26" xfId="58" applyFont="1" applyFill="1" applyBorder="1" applyAlignment="1">
      <alignment vertical="center"/>
      <protection/>
    </xf>
    <xf numFmtId="0" fontId="14" fillId="25" borderId="26" xfId="58" applyFont="1" applyFill="1" applyBorder="1" applyAlignment="1" applyProtection="1">
      <alignment horizontal="center" vertical="center"/>
      <protection locked="0"/>
    </xf>
    <xf numFmtId="0" fontId="14" fillId="25" borderId="26" xfId="58" applyFont="1" applyFill="1" applyBorder="1" applyAlignment="1" applyProtection="1">
      <alignment horizontal="left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7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21" xfId="58"/>
    <cellStyle name="Followed Hyperlink" xfId="59"/>
    <cellStyle name="Összesen" xfId="60"/>
    <cellStyle name="Percent" xfId="61"/>
    <cellStyle name="Rossz" xfId="62"/>
    <cellStyle name="Semleges" xfId="63"/>
    <cellStyle name="Számítás" xfId="64"/>
    <cellStyle name="Százalék 20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450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162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31 JANUARY - 3 FEBRUARY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Q4" sqref="Q4:R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28125" style="0" customWidth="1"/>
    <col min="4" max="4" width="12.7109375" style="0" customWidth="1"/>
    <col min="5" max="5" width="15.421875" style="0" customWidth="1"/>
    <col min="6" max="6" width="9.57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4" t="s">
        <v>3</v>
      </c>
      <c r="G2" s="84" t="s">
        <v>4</v>
      </c>
      <c r="H2" s="84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4" customFormat="1" ht="30" customHeight="1">
      <c r="A4" s="53">
        <v>1</v>
      </c>
      <c r="B4" s="54"/>
      <c r="C4" s="55" t="s">
        <v>21</v>
      </c>
      <c r="D4" s="56">
        <v>41305</v>
      </c>
      <c r="E4" s="57" t="s">
        <v>22</v>
      </c>
      <c r="F4" s="58">
        <v>36</v>
      </c>
      <c r="G4" s="58">
        <v>36</v>
      </c>
      <c r="H4" s="58">
        <v>1</v>
      </c>
      <c r="I4" s="59">
        <v>2661010</v>
      </c>
      <c r="J4" s="59">
        <v>2136</v>
      </c>
      <c r="K4" s="59">
        <v>6035085</v>
      </c>
      <c r="L4" s="59">
        <v>4704</v>
      </c>
      <c r="M4" s="59">
        <v>14765955</v>
      </c>
      <c r="N4" s="59">
        <v>11403</v>
      </c>
      <c r="O4" s="59">
        <v>8704320</v>
      </c>
      <c r="P4" s="59">
        <v>6628</v>
      </c>
      <c r="Q4" s="60">
        <f aca="true" t="shared" si="0" ref="Q4:R7">+I4+K4+M4+O4</f>
        <v>32166370</v>
      </c>
      <c r="R4" s="60">
        <f t="shared" si="0"/>
        <v>24871</v>
      </c>
      <c r="S4" s="61">
        <f aca="true" t="shared" si="1" ref="S4:S13">IF(Q4&lt;&gt;0,R4/G4,"")</f>
        <v>690.8611111111111</v>
      </c>
      <c r="T4" s="61">
        <f aca="true" t="shared" si="2" ref="T4:T13">IF(Q4&lt;&gt;0,Q4/R4,"")</f>
        <v>1293.3283744119658</v>
      </c>
      <c r="U4" s="62">
        <v>0</v>
      </c>
      <c r="V4" s="63">
        <f aca="true" t="shared" si="3" ref="V4:V13">IF(U4&lt;&gt;0,-(U4-Q4)/U4,"")</f>
      </c>
      <c r="W4" s="46">
        <v>32166370</v>
      </c>
      <c r="X4" s="46">
        <v>24871</v>
      </c>
      <c r="Y4" s="61">
        <f aca="true" t="shared" si="4" ref="Y4:Y13">W4/X4</f>
        <v>1293.3283744119658</v>
      </c>
    </row>
    <row r="5" spans="1:25" s="64" customFormat="1" ht="30" customHeight="1">
      <c r="A5" s="53">
        <v>2</v>
      </c>
      <c r="B5" s="54"/>
      <c r="C5" s="55" t="s">
        <v>23</v>
      </c>
      <c r="D5" s="56">
        <v>41291</v>
      </c>
      <c r="E5" s="57" t="s">
        <v>24</v>
      </c>
      <c r="F5" s="58" t="s">
        <v>25</v>
      </c>
      <c r="G5" s="58" t="s">
        <v>26</v>
      </c>
      <c r="H5" s="58">
        <v>3</v>
      </c>
      <c r="I5" s="65">
        <v>3201220</v>
      </c>
      <c r="J5" s="65">
        <v>2471</v>
      </c>
      <c r="K5" s="65">
        <v>6194630</v>
      </c>
      <c r="L5" s="65">
        <v>4756</v>
      </c>
      <c r="M5" s="65">
        <v>12973414</v>
      </c>
      <c r="N5" s="65">
        <v>9673</v>
      </c>
      <c r="O5" s="65">
        <v>7973950</v>
      </c>
      <c r="P5" s="65">
        <v>5907</v>
      </c>
      <c r="Q5" s="60">
        <f t="shared" si="0"/>
        <v>30343214</v>
      </c>
      <c r="R5" s="60">
        <f t="shared" si="0"/>
        <v>22807</v>
      </c>
      <c r="S5" s="61" t="e">
        <f t="shared" si="1"/>
        <v>#VALUE!</v>
      </c>
      <c r="T5" s="61">
        <f t="shared" si="2"/>
        <v>1330.4342526417329</v>
      </c>
      <c r="U5" s="62">
        <v>46982130</v>
      </c>
      <c r="V5" s="63">
        <f t="shared" si="3"/>
        <v>-0.35415414328809697</v>
      </c>
      <c r="W5" s="66">
        <v>173179711</v>
      </c>
      <c r="X5" s="66">
        <v>133900</v>
      </c>
      <c r="Y5" s="61">
        <f t="shared" si="4"/>
        <v>1293.3510903659446</v>
      </c>
    </row>
    <row r="6" spans="1:25" s="64" customFormat="1" ht="30" customHeight="1">
      <c r="A6" s="53">
        <v>3</v>
      </c>
      <c r="B6" s="54"/>
      <c r="C6" s="55" t="s">
        <v>27</v>
      </c>
      <c r="D6" s="56">
        <v>41305</v>
      </c>
      <c r="E6" s="57" t="s">
        <v>24</v>
      </c>
      <c r="F6" s="58">
        <v>32</v>
      </c>
      <c r="G6" s="58" t="s">
        <v>26</v>
      </c>
      <c r="H6" s="58">
        <v>1</v>
      </c>
      <c r="I6" s="65">
        <v>3604359</v>
      </c>
      <c r="J6" s="65">
        <v>2813</v>
      </c>
      <c r="K6" s="65">
        <v>4643829</v>
      </c>
      <c r="L6" s="65">
        <v>3570</v>
      </c>
      <c r="M6" s="65">
        <v>8634844</v>
      </c>
      <c r="N6" s="65">
        <v>6522</v>
      </c>
      <c r="O6" s="65">
        <v>6227296</v>
      </c>
      <c r="P6" s="65">
        <v>4620</v>
      </c>
      <c r="Q6" s="60">
        <f t="shared" si="0"/>
        <v>23110328</v>
      </c>
      <c r="R6" s="60">
        <f t="shared" si="0"/>
        <v>17525</v>
      </c>
      <c r="S6" s="61" t="e">
        <f t="shared" si="1"/>
        <v>#VALUE!</v>
      </c>
      <c r="T6" s="61">
        <f t="shared" si="2"/>
        <v>1318.706305278174</v>
      </c>
      <c r="U6" s="62">
        <v>0</v>
      </c>
      <c r="V6" s="63">
        <f t="shared" si="3"/>
      </c>
      <c r="W6" s="66">
        <v>23110328</v>
      </c>
      <c r="X6" s="66">
        <v>17525</v>
      </c>
      <c r="Y6" s="61">
        <f t="shared" si="4"/>
        <v>1318.706305278174</v>
      </c>
    </row>
    <row r="7" spans="1:25" s="64" customFormat="1" ht="30" customHeight="1">
      <c r="A7" s="53">
        <v>4</v>
      </c>
      <c r="B7" s="54"/>
      <c r="C7" s="67" t="s">
        <v>30</v>
      </c>
      <c r="D7" s="56">
        <v>41298</v>
      </c>
      <c r="E7" s="69" t="s">
        <v>31</v>
      </c>
      <c r="F7" s="68">
        <v>25</v>
      </c>
      <c r="G7" s="68" t="s">
        <v>26</v>
      </c>
      <c r="H7" s="68">
        <v>2</v>
      </c>
      <c r="I7" s="59">
        <v>537220</v>
      </c>
      <c r="J7" s="59">
        <v>449</v>
      </c>
      <c r="K7" s="59">
        <v>1452300</v>
      </c>
      <c r="L7" s="59">
        <v>1214</v>
      </c>
      <c r="M7" s="59">
        <v>8183150</v>
      </c>
      <c r="N7" s="59">
        <v>6834</v>
      </c>
      <c r="O7" s="59">
        <v>6407825</v>
      </c>
      <c r="P7" s="59">
        <v>5395</v>
      </c>
      <c r="Q7" s="60">
        <f t="shared" si="0"/>
        <v>16580495</v>
      </c>
      <c r="R7" s="60">
        <f t="shared" si="0"/>
        <v>13892</v>
      </c>
      <c r="S7" s="61" t="e">
        <f t="shared" si="1"/>
        <v>#VALUE!</v>
      </c>
      <c r="T7" s="61">
        <f t="shared" si="2"/>
        <v>1193.5282896631154</v>
      </c>
      <c r="U7" s="62">
        <v>15600980</v>
      </c>
      <c r="V7" s="63">
        <f t="shared" si="3"/>
        <v>0.06278547886094335</v>
      </c>
      <c r="W7" s="46">
        <v>33716135</v>
      </c>
      <c r="X7" s="46">
        <v>28419</v>
      </c>
      <c r="Y7" s="61">
        <f t="shared" si="4"/>
        <v>1186.3941377247615</v>
      </c>
    </row>
    <row r="8" spans="1:25" s="64" customFormat="1" ht="30" customHeight="1">
      <c r="A8" s="53">
        <v>5</v>
      </c>
      <c r="B8" s="54"/>
      <c r="C8" s="55" t="s">
        <v>28</v>
      </c>
      <c r="D8" s="56">
        <v>41263</v>
      </c>
      <c r="E8" s="57" t="s">
        <v>24</v>
      </c>
      <c r="F8" s="58" t="s">
        <v>29</v>
      </c>
      <c r="G8" s="58" t="s">
        <v>26</v>
      </c>
      <c r="H8" s="58">
        <v>7</v>
      </c>
      <c r="I8" s="65">
        <v>832190</v>
      </c>
      <c r="J8" s="65">
        <v>616</v>
      </c>
      <c r="K8" s="65">
        <v>1665335</v>
      </c>
      <c r="L8" s="65">
        <v>1175</v>
      </c>
      <c r="M8" s="65">
        <v>4819800</v>
      </c>
      <c r="N8" s="65">
        <v>3323</v>
      </c>
      <c r="O8" s="65">
        <v>3182300</v>
      </c>
      <c r="P8" s="65">
        <v>2186</v>
      </c>
      <c r="Q8" s="60">
        <f>+I8+K8+M8+O8</f>
        <v>10499625</v>
      </c>
      <c r="R8" s="60">
        <f>+J8+L8+N8+P8</f>
        <v>7300</v>
      </c>
      <c r="S8" s="61" t="e">
        <f t="shared" si="1"/>
        <v>#VALUE!</v>
      </c>
      <c r="T8" s="61">
        <f t="shared" si="2"/>
        <v>1438.304794520548</v>
      </c>
      <c r="U8" s="62">
        <v>15340060</v>
      </c>
      <c r="V8" s="63">
        <f t="shared" si="3"/>
        <v>-0.3155421165236642</v>
      </c>
      <c r="W8" s="66">
        <v>381408335</v>
      </c>
      <c r="X8" s="66">
        <v>264266</v>
      </c>
      <c r="Y8" s="61">
        <f t="shared" si="4"/>
        <v>1443.2743334367644</v>
      </c>
    </row>
    <row r="9" spans="1:25" s="64" customFormat="1" ht="30" customHeight="1">
      <c r="A9" s="53">
        <v>6</v>
      </c>
      <c r="B9" s="54"/>
      <c r="C9" s="55" t="s">
        <v>36</v>
      </c>
      <c r="D9" s="56">
        <v>41298</v>
      </c>
      <c r="E9" s="57" t="s">
        <v>22</v>
      </c>
      <c r="F9" s="58">
        <v>29</v>
      </c>
      <c r="G9" s="58">
        <v>29</v>
      </c>
      <c r="H9" s="58">
        <v>2</v>
      </c>
      <c r="I9" s="59">
        <v>1143520</v>
      </c>
      <c r="J9" s="59">
        <v>946</v>
      </c>
      <c r="K9" s="59">
        <v>1897930</v>
      </c>
      <c r="L9" s="59">
        <v>1500</v>
      </c>
      <c r="M9" s="59">
        <v>3764670</v>
      </c>
      <c r="N9" s="59">
        <v>2919</v>
      </c>
      <c r="O9" s="59">
        <v>2641120</v>
      </c>
      <c r="P9" s="59">
        <v>2061</v>
      </c>
      <c r="Q9" s="60">
        <f aca="true" t="shared" si="5" ref="Q9:R13">+I9+K9+M9+O9</f>
        <v>9447240</v>
      </c>
      <c r="R9" s="60">
        <f>+J9+L9+N9+P9</f>
        <v>7426</v>
      </c>
      <c r="S9" s="61">
        <f t="shared" si="1"/>
        <v>256.0689655172414</v>
      </c>
      <c r="T9" s="61">
        <f t="shared" si="2"/>
        <v>1272.1842176137893</v>
      </c>
      <c r="U9" s="62">
        <v>13318052</v>
      </c>
      <c r="V9" s="63">
        <f t="shared" si="3"/>
        <v>-0.2906440070965333</v>
      </c>
      <c r="W9" s="46">
        <v>27939467</v>
      </c>
      <c r="X9" s="46">
        <v>22504</v>
      </c>
      <c r="Y9" s="61">
        <f t="shared" si="4"/>
        <v>1241.5333718450054</v>
      </c>
    </row>
    <row r="10" spans="1:25" s="64" customFormat="1" ht="30" customHeight="1">
      <c r="A10" s="53">
        <v>7</v>
      </c>
      <c r="B10" s="54"/>
      <c r="C10" s="55" t="s">
        <v>35</v>
      </c>
      <c r="D10" s="56">
        <v>41298</v>
      </c>
      <c r="E10" s="57" t="s">
        <v>22</v>
      </c>
      <c r="F10" s="58">
        <v>24</v>
      </c>
      <c r="G10" s="58">
        <v>24</v>
      </c>
      <c r="H10" s="58">
        <v>2</v>
      </c>
      <c r="I10" s="59">
        <v>942680</v>
      </c>
      <c r="J10" s="59">
        <v>694</v>
      </c>
      <c r="K10" s="59">
        <v>1751772</v>
      </c>
      <c r="L10" s="59">
        <v>1259</v>
      </c>
      <c r="M10" s="59">
        <v>4094008</v>
      </c>
      <c r="N10" s="59">
        <v>2905</v>
      </c>
      <c r="O10" s="59">
        <v>2463594</v>
      </c>
      <c r="P10" s="59">
        <v>1753</v>
      </c>
      <c r="Q10" s="60">
        <f t="shared" si="5"/>
        <v>9252054</v>
      </c>
      <c r="R10" s="60">
        <f>+J10+L10+N10+P10</f>
        <v>6611</v>
      </c>
      <c r="S10" s="61">
        <f t="shared" si="1"/>
        <v>275.4583333333333</v>
      </c>
      <c r="T10" s="61">
        <f t="shared" si="2"/>
        <v>1399.4938738466192</v>
      </c>
      <c r="U10" s="62">
        <v>16731058</v>
      </c>
      <c r="V10" s="63">
        <f t="shared" si="3"/>
        <v>-0.44701321339033073</v>
      </c>
      <c r="W10" s="46">
        <v>29925715</v>
      </c>
      <c r="X10" s="46">
        <v>22079</v>
      </c>
      <c r="Y10" s="61">
        <f t="shared" si="4"/>
        <v>1355.3926808279361</v>
      </c>
    </row>
    <row r="11" spans="1:25" s="64" customFormat="1" ht="30" customHeight="1">
      <c r="A11" s="53">
        <v>8</v>
      </c>
      <c r="B11" s="54"/>
      <c r="C11" s="55" t="s">
        <v>34</v>
      </c>
      <c r="D11" s="56">
        <v>41305</v>
      </c>
      <c r="E11" s="57" t="s">
        <v>24</v>
      </c>
      <c r="F11" s="58">
        <v>22</v>
      </c>
      <c r="G11" s="58" t="s">
        <v>26</v>
      </c>
      <c r="H11" s="58">
        <v>1</v>
      </c>
      <c r="I11" s="65">
        <v>1029990</v>
      </c>
      <c r="J11" s="65">
        <v>806</v>
      </c>
      <c r="K11" s="65">
        <v>1507600</v>
      </c>
      <c r="L11" s="65">
        <v>1175</v>
      </c>
      <c r="M11" s="65">
        <v>3560040</v>
      </c>
      <c r="N11" s="65">
        <v>2676</v>
      </c>
      <c r="O11" s="65">
        <v>2282190</v>
      </c>
      <c r="P11" s="65">
        <v>1718</v>
      </c>
      <c r="Q11" s="60">
        <f t="shared" si="5"/>
        <v>8379820</v>
      </c>
      <c r="R11" s="60">
        <f>+J11+L11+N11+P11</f>
        <v>6375</v>
      </c>
      <c r="S11" s="61" t="e">
        <f t="shared" si="1"/>
        <v>#VALUE!</v>
      </c>
      <c r="T11" s="61">
        <f t="shared" si="2"/>
        <v>1314.481568627451</v>
      </c>
      <c r="U11" s="62">
        <v>0</v>
      </c>
      <c r="V11" s="63">
        <f t="shared" si="3"/>
      </c>
      <c r="W11" s="66">
        <v>8379820</v>
      </c>
      <c r="X11" s="66">
        <v>6375</v>
      </c>
      <c r="Y11" s="61">
        <f t="shared" si="4"/>
        <v>1314.481568627451</v>
      </c>
    </row>
    <row r="12" spans="1:25" s="64" customFormat="1" ht="30" customHeight="1">
      <c r="A12" s="53">
        <v>9</v>
      </c>
      <c r="B12" s="54"/>
      <c r="C12" s="55" t="s">
        <v>32</v>
      </c>
      <c r="D12" s="56">
        <v>41256</v>
      </c>
      <c r="E12" s="57" t="s">
        <v>31</v>
      </c>
      <c r="F12" s="58" t="s">
        <v>33</v>
      </c>
      <c r="G12" s="58" t="s">
        <v>26</v>
      </c>
      <c r="H12" s="58">
        <v>8</v>
      </c>
      <c r="I12" s="59">
        <v>529590</v>
      </c>
      <c r="J12" s="59">
        <v>350</v>
      </c>
      <c r="K12" s="59">
        <v>1078430</v>
      </c>
      <c r="L12" s="59">
        <v>693</v>
      </c>
      <c r="M12" s="59">
        <v>2919856</v>
      </c>
      <c r="N12" s="59">
        <v>1903</v>
      </c>
      <c r="O12" s="59">
        <v>2157544</v>
      </c>
      <c r="P12" s="59">
        <v>1444</v>
      </c>
      <c r="Q12" s="60">
        <f t="shared" si="5"/>
        <v>6685420</v>
      </c>
      <c r="R12" s="60">
        <f>+J12+L12+N12+P12</f>
        <v>4390</v>
      </c>
      <c r="S12" s="61" t="e">
        <f t="shared" si="1"/>
        <v>#VALUE!</v>
      </c>
      <c r="T12" s="61">
        <f t="shared" si="2"/>
        <v>1522.874715261959</v>
      </c>
      <c r="U12" s="62">
        <v>9073514</v>
      </c>
      <c r="V12" s="63">
        <f t="shared" si="3"/>
        <v>-0.26319395109766736</v>
      </c>
      <c r="W12" s="46">
        <v>511208227</v>
      </c>
      <c r="X12" s="46">
        <v>359800</v>
      </c>
      <c r="Y12" s="61">
        <f t="shared" si="4"/>
        <v>1420.8121928849362</v>
      </c>
    </row>
    <row r="13" spans="1:25" s="64" customFormat="1" ht="30" customHeight="1">
      <c r="A13" s="53">
        <v>10</v>
      </c>
      <c r="B13" s="54"/>
      <c r="C13" s="55" t="s">
        <v>37</v>
      </c>
      <c r="D13" s="56">
        <v>41298</v>
      </c>
      <c r="E13" s="57" t="s">
        <v>38</v>
      </c>
      <c r="F13" s="58">
        <v>39</v>
      </c>
      <c r="G13" s="58" t="s">
        <v>26</v>
      </c>
      <c r="H13" s="58">
        <v>2</v>
      </c>
      <c r="I13" s="70">
        <v>506024</v>
      </c>
      <c r="J13" s="70">
        <v>386</v>
      </c>
      <c r="K13" s="70">
        <v>1060810</v>
      </c>
      <c r="L13" s="70">
        <v>804</v>
      </c>
      <c r="M13" s="70">
        <v>3182180</v>
      </c>
      <c r="N13" s="70">
        <v>2384</v>
      </c>
      <c r="O13" s="70">
        <v>1787105</v>
      </c>
      <c r="P13" s="70">
        <v>1327</v>
      </c>
      <c r="Q13" s="60">
        <f t="shared" si="5"/>
        <v>6536119</v>
      </c>
      <c r="R13" s="60">
        <f t="shared" si="5"/>
        <v>4901</v>
      </c>
      <c r="S13" s="61" t="e">
        <f t="shared" si="1"/>
        <v>#VALUE!</v>
      </c>
      <c r="T13" s="61">
        <f t="shared" si="2"/>
        <v>1333.6296674148134</v>
      </c>
      <c r="U13" s="62">
        <v>15809756</v>
      </c>
      <c r="V13" s="63">
        <f t="shared" si="3"/>
        <v>-0.5865768579856641</v>
      </c>
      <c r="W13" s="71">
        <v>26066790</v>
      </c>
      <c r="X13" s="71">
        <v>20131</v>
      </c>
      <c r="Y13" s="61">
        <f t="shared" si="4"/>
        <v>1294.8581789280215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89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153000685</v>
      </c>
      <c r="R15" s="27">
        <f>SUM(R4:R14)</f>
        <v>116098</v>
      </c>
      <c r="S15" s="28">
        <f>R15/G15</f>
        <v>1304.4719101123596</v>
      </c>
      <c r="T15" s="47">
        <f>Q15/R15</f>
        <v>1317.858059570363</v>
      </c>
      <c r="U15" s="52">
        <v>149174832</v>
      </c>
      <c r="V15" s="38">
        <f>IF(U15&lt;&gt;0,-(U15-Q15)/U15,"")</f>
        <v>0.02564677264057519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2013-02-05T09:23:13Z</dcterms:modified>
  <cp:category/>
  <cp:version/>
  <cp:contentType/>
  <cp:contentStatus/>
</cp:coreProperties>
</file>