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15" sheetId="1" r:id="rId1"/>
  </sheets>
  <definedNames/>
  <calcPr calcMode="manual" fullCalcOnLoad="1"/>
</workbook>
</file>

<file path=xl/sharedStrings.xml><?xml version="1.0" encoding="utf-8"?>
<sst xmlns="http://schemas.openxmlformats.org/spreadsheetml/2006/main" count="65" uniqueCount="42">
  <si>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</si>
  <si>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</si>
  <si>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</si>
  <si>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</si>
  <si>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</si>
  <si>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</si>
  <si>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</si>
  <si>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</si>
  <si>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</si>
  <si>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</si>
  <si>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</si>
  <si>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</si>
  <si>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</si>
  <si>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</si>
  <si>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</si>
  <si>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</si>
  <si>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</si>
  <si>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</si>
  <si>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</si>
  <si>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</si>
  <si>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</si>
  <si>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Oblivion</t>
  </si>
  <si>
    <t>UIP</t>
  </si>
  <si>
    <t>25+36+1</t>
  </si>
  <si>
    <t>G.I. Joe - Retaliation</t>
  </si>
  <si>
    <t>Croods</t>
  </si>
  <si>
    <t>InterCom</t>
  </si>
  <si>
    <t>4+26+41+2+1</t>
  </si>
  <si>
    <t>n/a</t>
  </si>
  <si>
    <t>Jack the Giant Slayer</t>
  </si>
  <si>
    <t>8+36+1</t>
  </si>
  <si>
    <t>Olympus has Fallen</t>
  </si>
  <si>
    <t>Pro Video</t>
  </si>
  <si>
    <t>Warm Bodies</t>
  </si>
  <si>
    <t>The Host</t>
  </si>
  <si>
    <t>Pitch Perfect</t>
  </si>
  <si>
    <t>21 and Over</t>
  </si>
  <si>
    <t>Big Bang Media</t>
  </si>
  <si>
    <t>Oz the great and Powerful</t>
  </si>
  <si>
    <t>07.03.2013</t>
  </si>
  <si>
    <t>Forum Hungary</t>
  </si>
  <si>
    <t>41+18+1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</si>
</sst>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4" fillId="0" borderId="27" xfId="57" applyFont="1" applyBorder="1" applyAlignment="1" applyProtection="1">
      <alignment horizontal="right" vertical="center"/>
      <protection/>
    </xf>
    <xf numFmtId="0" fontId="2" fillId="0" borderId="26" xfId="57" applyFont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0" fontId="0" fillId="0" borderId="0" xfId="57">
      <alignment/>
      <protection/>
    </xf>
    <xf numFmtId="190" fontId="14" fillId="0" borderId="26" xfId="43" applyNumberFormat="1" applyFont="1" applyBorder="1" applyAlignment="1">
      <alignment/>
    </xf>
    <xf numFmtId="190" fontId="14" fillId="0" borderId="26" xfId="43" applyNumberFormat="1" applyFont="1" applyFill="1" applyBorder="1" applyAlignment="1">
      <alignment/>
    </xf>
    <xf numFmtId="190" fontId="15" fillId="0" borderId="26" xfId="43" applyNumberFormat="1" applyFont="1" applyBorder="1" applyAlignment="1">
      <alignment/>
    </xf>
    <xf numFmtId="0" fontId="57" fillId="34" borderId="26" xfId="57" applyFont="1" applyFill="1" applyBorder="1" applyAlignment="1">
      <alignment vertical="center"/>
      <protection/>
    </xf>
    <xf numFmtId="0" fontId="14" fillId="34" borderId="26" xfId="57" applyFont="1" applyFill="1" applyBorder="1" applyAlignment="1" applyProtection="1">
      <alignment horizontal="left" vertical="center"/>
      <protection locked="0"/>
    </xf>
    <xf numFmtId="0" fontId="14" fillId="34" borderId="26" xfId="57" applyFont="1" applyFill="1" applyBorder="1" applyAlignment="1" applyProtection="1">
      <alignment horizontal="center" vertical="center"/>
      <protection locked="0"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 3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15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APRIL 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1" t="s">
        <v>0</v>
      </c>
      <c r="D2" s="83" t="s">
        <v>1</v>
      </c>
      <c r="E2" s="83" t="s">
        <v>2</v>
      </c>
      <c r="F2" s="86" t="s">
        <v>3</v>
      </c>
      <c r="G2" s="86" t="s">
        <v>4</v>
      </c>
      <c r="H2" s="86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77"/>
    </row>
    <row r="3" spans="1:25" ht="30" customHeight="1">
      <c r="A3" s="13"/>
      <c r="B3" s="14"/>
      <c r="C3" s="82"/>
      <c r="D3" s="84"/>
      <c r="E3" s="85"/>
      <c r="F3" s="87"/>
      <c r="G3" s="87"/>
      <c r="H3" s="87"/>
      <c r="I3" s="15" t="s">
        <v>12</v>
      </c>
      <c r="J3" s="15" t="s">
        <v>13</v>
      </c>
      <c r="K3" s="15" t="s">
        <v>12</v>
      </c>
      <c r="L3" s="15" t="s">
        <v>13</v>
      </c>
      <c r="M3" s="40" t="s">
        <v>12</v>
      </c>
      <c r="N3" s="41" t="s">
        <v>13</v>
      </c>
      <c r="O3" s="41" t="s">
        <v>12</v>
      </c>
      <c r="P3" s="41" t="s">
        <v>13</v>
      </c>
      <c r="Q3" s="42" t="s">
        <v>12</v>
      </c>
      <c r="R3" s="42" t="s">
        <v>13</v>
      </c>
      <c r="S3" s="43" t="s">
        <v>14</v>
      </c>
      <c r="T3" s="43" t="s">
        <v>15</v>
      </c>
      <c r="U3" s="44" t="s">
        <v>12</v>
      </c>
      <c r="V3" s="45" t="s">
        <v>16</v>
      </c>
      <c r="W3" s="41" t="s">
        <v>12</v>
      </c>
      <c r="X3" s="41" t="s">
        <v>13</v>
      </c>
      <c r="Y3" s="43" t="s">
        <v>15</v>
      </c>
    </row>
    <row r="4" spans="1:25" s="65" customFormat="1" ht="30" customHeight="1">
      <c r="A4" s="54">
        <v>1</v>
      </c>
      <c r="B4" s="55"/>
      <c r="C4" s="56" t="s">
        <v>21</v>
      </c>
      <c r="D4" s="57">
        <v>41375</v>
      </c>
      <c r="E4" s="58" t="s">
        <v>22</v>
      </c>
      <c r="F4" s="59">
        <v>44</v>
      </c>
      <c r="G4" s="59">
        <v>46</v>
      </c>
      <c r="H4" s="59">
        <v>1</v>
      </c>
      <c r="I4" s="60">
        <v>7459476</v>
      </c>
      <c r="J4" s="60">
        <v>5388</v>
      </c>
      <c r="K4" s="60">
        <v>12640849</v>
      </c>
      <c r="L4" s="60">
        <v>9235</v>
      </c>
      <c r="M4" s="60">
        <v>21237044</v>
      </c>
      <c r="N4" s="60">
        <v>15397</v>
      </c>
      <c r="O4" s="60">
        <v>13852739</v>
      </c>
      <c r="P4" s="60">
        <v>9898</v>
      </c>
      <c r="Q4" s="61">
        <f>+I4+K4+M4+O4</f>
        <v>55190108</v>
      </c>
      <c r="R4" s="61">
        <f>+J4+L4+N4+P4</f>
        <v>39918</v>
      </c>
      <c r="S4" s="62">
        <f>IF(Q4&lt;&gt;0,R4/G4,"")</f>
        <v>867.7826086956521</v>
      </c>
      <c r="T4" s="62">
        <f>IF(Q4&lt;&gt;0,Q4/R4,"")</f>
        <v>1382.5870033568815</v>
      </c>
      <c r="U4" s="63">
        <v>0</v>
      </c>
      <c r="V4" s="64">
        <f>IF(U4&lt;&gt;0,-(U4-Q4)/U4,"")</f>
      </c>
      <c r="W4" s="46">
        <v>57363393</v>
      </c>
      <c r="X4" s="46">
        <v>41476</v>
      </c>
      <c r="Y4" s="62">
        <f>W4/X4</f>
        <v>1383.0502700356833</v>
      </c>
    </row>
    <row r="5" spans="1:25" s="65" customFormat="1" ht="30" customHeight="1">
      <c r="A5" s="54">
        <v>2</v>
      </c>
      <c r="B5" s="55"/>
      <c r="C5" s="56" t="s">
        <v>24</v>
      </c>
      <c r="D5" s="57">
        <v>41368</v>
      </c>
      <c r="E5" s="58" t="s">
        <v>22</v>
      </c>
      <c r="F5" s="59" t="s">
        <v>23</v>
      </c>
      <c r="G5" s="59">
        <v>60</v>
      </c>
      <c r="H5" s="59">
        <v>2</v>
      </c>
      <c r="I5" s="60">
        <v>1704186</v>
      </c>
      <c r="J5" s="60">
        <v>1160</v>
      </c>
      <c r="K5" s="60">
        <v>3305489</v>
      </c>
      <c r="L5" s="60">
        <v>2302</v>
      </c>
      <c r="M5" s="60">
        <v>7405464</v>
      </c>
      <c r="N5" s="60">
        <v>5120</v>
      </c>
      <c r="O5" s="60">
        <v>3982886</v>
      </c>
      <c r="P5" s="60">
        <v>2668</v>
      </c>
      <c r="Q5" s="61">
        <f aca="true" t="shared" si="0" ref="Q5:R8">+I5+K5+M5+O5</f>
        <v>16398025</v>
      </c>
      <c r="R5" s="61">
        <f t="shared" si="0"/>
        <v>11250</v>
      </c>
      <c r="S5" s="62">
        <f>IF(Q5&lt;&gt;0,R5/G5,"")</f>
        <v>187.5</v>
      </c>
      <c r="T5" s="62">
        <f>IF(Q5&lt;&gt;0,Q5/R5,"")</f>
        <v>1457.6022222222223</v>
      </c>
      <c r="U5" s="63">
        <v>42111130</v>
      </c>
      <c r="V5" s="64">
        <f>IF(U5&lt;&gt;0,-(U5-Q5)/U5,"")</f>
        <v>-0.6106011641102957</v>
      </c>
      <c r="W5" s="46">
        <v>81648460</v>
      </c>
      <c r="X5" s="46">
        <v>54723</v>
      </c>
      <c r="Y5" s="62">
        <f>W5/X5</f>
        <v>1492.0318695977926</v>
      </c>
    </row>
    <row r="6" spans="1:25" s="65" customFormat="1" ht="30" customHeight="1">
      <c r="A6" s="54">
        <v>3</v>
      </c>
      <c r="B6" s="55">
        <v>2</v>
      </c>
      <c r="C6" s="56" t="s">
        <v>25</v>
      </c>
      <c r="D6" s="57">
        <v>41354</v>
      </c>
      <c r="E6" s="58" t="s">
        <v>26</v>
      </c>
      <c r="F6" s="59" t="s">
        <v>27</v>
      </c>
      <c r="G6" s="59" t="s">
        <v>28</v>
      </c>
      <c r="H6" s="59">
        <v>4</v>
      </c>
      <c r="I6" s="66">
        <v>576055</v>
      </c>
      <c r="J6" s="67">
        <v>441</v>
      </c>
      <c r="K6" s="67">
        <v>1573035</v>
      </c>
      <c r="L6" s="67">
        <v>1175</v>
      </c>
      <c r="M6" s="67">
        <v>5904633</v>
      </c>
      <c r="N6" s="67">
        <v>4290</v>
      </c>
      <c r="O6" s="67">
        <v>4073608</v>
      </c>
      <c r="P6" s="67">
        <v>2985</v>
      </c>
      <c r="Q6" s="61">
        <f t="shared" si="0"/>
        <v>12127331</v>
      </c>
      <c r="R6" s="61">
        <f t="shared" si="0"/>
        <v>8891</v>
      </c>
      <c r="S6" s="62" t="e">
        <f>IF(Q6&lt;&gt;0,R6/G6,"")</f>
        <v>#VALUE!</v>
      </c>
      <c r="T6" s="62">
        <f>IF(Q6&lt;&gt;0,Q6/R6,"")</f>
        <v>1364.0007873130132</v>
      </c>
      <c r="U6" s="63">
        <v>25958070</v>
      </c>
      <c r="V6" s="64">
        <f>IF(U6&lt;&gt;0,-(U6-Q6)/U6,"")</f>
        <v>-0.5328107598138074</v>
      </c>
      <c r="W6" s="68">
        <v>181678652</v>
      </c>
      <c r="X6" s="68">
        <v>131318</v>
      </c>
      <c r="Y6" s="62">
        <f>W6/X6</f>
        <v>1383.501515405352</v>
      </c>
    </row>
    <row r="7" spans="1:25" s="65" customFormat="1" ht="30" customHeight="1">
      <c r="A7" s="54">
        <v>4</v>
      </c>
      <c r="B7" s="55"/>
      <c r="C7" s="56" t="s">
        <v>29</v>
      </c>
      <c r="D7" s="57">
        <v>41361</v>
      </c>
      <c r="E7" s="58" t="s">
        <v>26</v>
      </c>
      <c r="F7" s="59" t="s">
        <v>30</v>
      </c>
      <c r="G7" s="59" t="s">
        <v>28</v>
      </c>
      <c r="H7" s="59">
        <v>3</v>
      </c>
      <c r="I7" s="66">
        <v>829710</v>
      </c>
      <c r="J7" s="67">
        <v>551</v>
      </c>
      <c r="K7" s="67">
        <v>1824655</v>
      </c>
      <c r="L7" s="67">
        <v>1247</v>
      </c>
      <c r="M7" s="67">
        <v>4817670</v>
      </c>
      <c r="N7" s="67">
        <v>3208</v>
      </c>
      <c r="O7" s="67">
        <v>2764050</v>
      </c>
      <c r="P7" s="67">
        <v>1816</v>
      </c>
      <c r="Q7" s="61">
        <f t="shared" si="0"/>
        <v>10236085</v>
      </c>
      <c r="R7" s="61">
        <f t="shared" si="0"/>
        <v>6822</v>
      </c>
      <c r="S7" s="62" t="e">
        <f>IF(Q7&lt;&gt;0,R7/G7,"")</f>
        <v>#VALUE!</v>
      </c>
      <c r="T7" s="62">
        <f>IF(Q7&lt;&gt;0,Q7/R7,"")</f>
        <v>1500.4522134271474</v>
      </c>
      <c r="U7" s="63">
        <v>22055952</v>
      </c>
      <c r="V7" s="64">
        <f>IF(U7&lt;&gt;0,-(U7-Q7)/U7,"")</f>
        <v>-0.5359037324709448</v>
      </c>
      <c r="W7" s="68">
        <v>94752714</v>
      </c>
      <c r="X7" s="68">
        <v>63686</v>
      </c>
      <c r="Y7" s="62">
        <f>W7/X7</f>
        <v>1487.8107276324467</v>
      </c>
    </row>
    <row r="8" spans="1:25" s="65" customFormat="1" ht="30" customHeight="1">
      <c r="A8" s="54">
        <v>5</v>
      </c>
      <c r="B8" s="55"/>
      <c r="C8" s="69" t="s">
        <v>31</v>
      </c>
      <c r="D8" s="57">
        <v>41368</v>
      </c>
      <c r="E8" s="70" t="s">
        <v>32</v>
      </c>
      <c r="F8" s="71">
        <v>30</v>
      </c>
      <c r="G8" s="71" t="s">
        <v>28</v>
      </c>
      <c r="H8" s="71">
        <v>2</v>
      </c>
      <c r="I8" s="72">
        <v>870000</v>
      </c>
      <c r="J8" s="72">
        <v>628</v>
      </c>
      <c r="K8" s="72">
        <v>2012260</v>
      </c>
      <c r="L8" s="72">
        <v>1445</v>
      </c>
      <c r="M8" s="72">
        <v>3775372</v>
      </c>
      <c r="N8" s="72">
        <v>2690</v>
      </c>
      <c r="O8" s="72">
        <v>1901220</v>
      </c>
      <c r="P8" s="72">
        <v>1348</v>
      </c>
      <c r="Q8" s="61">
        <f t="shared" si="0"/>
        <v>8558852</v>
      </c>
      <c r="R8" s="61">
        <f t="shared" si="0"/>
        <v>6111</v>
      </c>
      <c r="S8" s="62" t="e">
        <f>IF(Q8&lt;&gt;0,R8/G8,"")</f>
        <v>#VALUE!</v>
      </c>
      <c r="T8" s="62">
        <f>IF(Q8&lt;&gt;0,Q8/R8,"")</f>
        <v>1400.5648829978727</v>
      </c>
      <c r="U8" s="63">
        <v>22393938</v>
      </c>
      <c r="V8" s="64">
        <f>IF(U8&lt;&gt;0,-(U8-Q8)/U8,"")</f>
        <v>-0.6178049613248013</v>
      </c>
      <c r="W8" s="73">
        <v>37274356</v>
      </c>
      <c r="X8" s="73">
        <v>27025</v>
      </c>
      <c r="Y8" s="62">
        <f>W8/X8</f>
        <v>1379.2546160962072</v>
      </c>
    </row>
    <row r="9" spans="1:25" s="65" customFormat="1" ht="29.25" customHeight="1">
      <c r="A9" s="54">
        <v>6</v>
      </c>
      <c r="B9" s="55"/>
      <c r="C9" s="56" t="s">
        <v>33</v>
      </c>
      <c r="D9" s="57">
        <v>41375</v>
      </c>
      <c r="E9" s="58" t="s">
        <v>32</v>
      </c>
      <c r="F9" s="59">
        <v>25</v>
      </c>
      <c r="G9" s="59" t="s">
        <v>28</v>
      </c>
      <c r="H9" s="59">
        <v>1</v>
      </c>
      <c r="I9" s="72">
        <v>901254</v>
      </c>
      <c r="J9" s="72">
        <v>674</v>
      </c>
      <c r="K9" s="72">
        <v>1462862</v>
      </c>
      <c r="L9" s="72">
        <v>1108</v>
      </c>
      <c r="M9" s="72">
        <v>2233926</v>
      </c>
      <c r="N9" s="72">
        <v>1682</v>
      </c>
      <c r="O9" s="72">
        <v>1408082</v>
      </c>
      <c r="P9" s="72">
        <v>1038</v>
      </c>
      <c r="Q9" s="61">
        <f>+I9+K9+M9+O9</f>
        <v>6006124</v>
      </c>
      <c r="R9" s="61">
        <f>+J9+L9+N9+P9</f>
        <v>4502</v>
      </c>
      <c r="S9" s="62" t="e">
        <f>IF(Q9&lt;&gt;0,R9/G9,"")</f>
        <v>#VALUE!</v>
      </c>
      <c r="T9" s="62">
        <f>IF(Q9&lt;&gt;0,Q9/R9,"")</f>
        <v>1334.101288316304</v>
      </c>
      <c r="U9" s="63">
        <v>0</v>
      </c>
      <c r="V9" s="64">
        <f>IF(U9&lt;&gt;0,-(U9-Q9)/U9,"")</f>
      </c>
      <c r="W9" s="73">
        <v>6006124</v>
      </c>
      <c r="X9" s="73">
        <v>4502</v>
      </c>
      <c r="Y9" s="62">
        <f>W9/X9</f>
        <v>1334.101288316304</v>
      </c>
    </row>
    <row r="10" spans="1:25" s="65" customFormat="1" ht="30" customHeight="1">
      <c r="A10" s="54">
        <v>7</v>
      </c>
      <c r="B10" s="55"/>
      <c r="C10" s="56" t="s">
        <v>34</v>
      </c>
      <c r="D10" s="57">
        <v>41361</v>
      </c>
      <c r="E10" s="58" t="s">
        <v>32</v>
      </c>
      <c r="F10" s="59">
        <v>35</v>
      </c>
      <c r="G10" s="59" t="s">
        <v>28</v>
      </c>
      <c r="H10" s="59">
        <v>3</v>
      </c>
      <c r="I10" s="72">
        <v>366400</v>
      </c>
      <c r="J10" s="72">
        <v>290</v>
      </c>
      <c r="K10" s="72">
        <v>1021446</v>
      </c>
      <c r="L10" s="72">
        <v>780</v>
      </c>
      <c r="M10" s="72">
        <v>1803610</v>
      </c>
      <c r="N10" s="72">
        <v>1339</v>
      </c>
      <c r="O10" s="72">
        <v>895104</v>
      </c>
      <c r="P10" s="72">
        <v>662</v>
      </c>
      <c r="Q10" s="61">
        <f aca="true" t="shared" si="1" ref="Q10:R13">+I10+K10+M10+O10</f>
        <v>4086560</v>
      </c>
      <c r="R10" s="61">
        <f t="shared" si="1"/>
        <v>3071</v>
      </c>
      <c r="S10" s="62" t="e">
        <f>IF(Q10&lt;&gt;0,R10/G10,"")</f>
        <v>#VALUE!</v>
      </c>
      <c r="T10" s="62">
        <f>IF(Q10&lt;&gt;0,Q10/R10,"")</f>
        <v>1330.6935851514165</v>
      </c>
      <c r="U10" s="63">
        <v>10043292</v>
      </c>
      <c r="V10" s="64">
        <f>IF(U10&lt;&gt;0,-(U10-Q10)/U10,"")</f>
        <v>-0.59310552755013</v>
      </c>
      <c r="W10" s="73">
        <v>48679940</v>
      </c>
      <c r="X10" s="73">
        <v>36171</v>
      </c>
      <c r="Y10" s="62">
        <f>W10/X10</f>
        <v>1345.827873158055</v>
      </c>
    </row>
    <row r="11" spans="1:25" s="65" customFormat="1" ht="30" customHeight="1">
      <c r="A11" s="54">
        <v>8</v>
      </c>
      <c r="B11" s="55"/>
      <c r="C11" s="56" t="s">
        <v>35</v>
      </c>
      <c r="D11" s="57">
        <v>41361</v>
      </c>
      <c r="E11" s="58" t="s">
        <v>22</v>
      </c>
      <c r="F11" s="59">
        <v>26</v>
      </c>
      <c r="G11" s="59">
        <v>28</v>
      </c>
      <c r="H11" s="59">
        <v>3</v>
      </c>
      <c r="I11" s="60">
        <v>272600</v>
      </c>
      <c r="J11" s="60">
        <v>214</v>
      </c>
      <c r="K11" s="60">
        <v>926580</v>
      </c>
      <c r="L11" s="60">
        <v>720</v>
      </c>
      <c r="M11" s="60">
        <v>1745370</v>
      </c>
      <c r="N11" s="60">
        <v>1348</v>
      </c>
      <c r="O11" s="60">
        <v>847010</v>
      </c>
      <c r="P11" s="60">
        <v>626</v>
      </c>
      <c r="Q11" s="61">
        <f t="shared" si="1"/>
        <v>3791560</v>
      </c>
      <c r="R11" s="61">
        <f t="shared" si="1"/>
        <v>2908</v>
      </c>
      <c r="S11" s="62">
        <f>IF(Q11&lt;&gt;0,R11/G11,"")</f>
        <v>103.85714285714286</v>
      </c>
      <c r="T11" s="62">
        <f>IF(Q11&lt;&gt;0,Q11/R11,"")</f>
        <v>1303.837689133425</v>
      </c>
      <c r="U11" s="63">
        <v>8821275</v>
      </c>
      <c r="V11" s="64">
        <f>IF(U11&lt;&gt;0,-(U11-Q11)/U11,"")</f>
        <v>-0.570180047668846</v>
      </c>
      <c r="W11" s="46">
        <v>36213160</v>
      </c>
      <c r="X11" s="46">
        <v>28264</v>
      </c>
      <c r="Y11" s="62">
        <f>W11/X11</f>
        <v>1281.2468157373337</v>
      </c>
    </row>
    <row r="12" spans="1:25" s="65" customFormat="1" ht="30" customHeight="1">
      <c r="A12" s="54">
        <v>9</v>
      </c>
      <c r="B12" s="55"/>
      <c r="C12" s="56" t="s">
        <v>36</v>
      </c>
      <c r="D12" s="57">
        <v>41347</v>
      </c>
      <c r="E12" s="58" t="s">
        <v>37</v>
      </c>
      <c r="F12" s="59">
        <v>28</v>
      </c>
      <c r="G12" s="59" t="s">
        <v>28</v>
      </c>
      <c r="H12" s="59">
        <v>5</v>
      </c>
      <c r="I12" s="47">
        <v>242750</v>
      </c>
      <c r="J12" s="47">
        <v>184</v>
      </c>
      <c r="K12" s="60">
        <v>982055</v>
      </c>
      <c r="L12" s="60">
        <v>809</v>
      </c>
      <c r="M12" s="60">
        <v>1594030</v>
      </c>
      <c r="N12" s="60">
        <v>1182</v>
      </c>
      <c r="O12" s="60">
        <v>739420</v>
      </c>
      <c r="P12" s="60">
        <v>540</v>
      </c>
      <c r="Q12" s="61">
        <f t="shared" si="1"/>
        <v>3558255</v>
      </c>
      <c r="R12" s="61">
        <f t="shared" si="1"/>
        <v>2715</v>
      </c>
      <c r="S12" s="62" t="e">
        <f>IF(Q12&lt;&gt;0,R12/G12,"")</f>
        <v>#VALUE!</v>
      </c>
      <c r="T12" s="62">
        <f>IF(Q12&lt;&gt;0,Q12/R12,"")</f>
        <v>1310.5911602209944</v>
      </c>
      <c r="U12" s="63">
        <v>5859835</v>
      </c>
      <c r="V12" s="64">
        <f>IF(U12&lt;&gt;0,-(U12-Q12)/U12,"")</f>
        <v>-0.39277215143429806</v>
      </c>
      <c r="W12" s="46">
        <v>62410179</v>
      </c>
      <c r="X12" s="46">
        <v>47689</v>
      </c>
      <c r="Y12" s="62">
        <f>W12/X12</f>
        <v>1308.691291492797</v>
      </c>
    </row>
    <row r="13" spans="1:25" s="65" customFormat="1" ht="30" customHeight="1">
      <c r="A13" s="54">
        <v>10</v>
      </c>
      <c r="B13" s="55"/>
      <c r="C13" s="69" t="s">
        <v>38</v>
      </c>
      <c r="D13" s="57" t="s">
        <v>39</v>
      </c>
      <c r="E13" s="70" t="s">
        <v>40</v>
      </c>
      <c r="F13" s="71" t="s">
        <v>41</v>
      </c>
      <c r="G13" s="71" t="s">
        <v>28</v>
      </c>
      <c r="H13" s="71">
        <v>6</v>
      </c>
      <c r="I13" s="60">
        <v>213260</v>
      </c>
      <c r="J13" s="60">
        <v>185</v>
      </c>
      <c r="K13" s="60">
        <v>369600</v>
      </c>
      <c r="L13" s="60">
        <v>265</v>
      </c>
      <c r="M13" s="60">
        <v>1321960</v>
      </c>
      <c r="N13" s="60">
        <v>924</v>
      </c>
      <c r="O13" s="60">
        <v>815100</v>
      </c>
      <c r="P13" s="60">
        <v>567</v>
      </c>
      <c r="Q13" s="61">
        <f t="shared" si="1"/>
        <v>2719920</v>
      </c>
      <c r="R13" s="61">
        <f t="shared" si="1"/>
        <v>1941</v>
      </c>
      <c r="S13" s="62" t="e">
        <f>IF(Q13&lt;&gt;0,R13/G13,"")</f>
        <v>#VALUE!</v>
      </c>
      <c r="T13" s="62">
        <f>IF(Q13&lt;&gt;0,Q13/R13,"")</f>
        <v>1401.2982998454404</v>
      </c>
      <c r="U13" s="63">
        <v>6497069</v>
      </c>
      <c r="V13" s="64">
        <f>IF(U13&lt;&gt;0,-(U13-Q13)/U13,"")</f>
        <v>-0.5813619956937505</v>
      </c>
      <c r="W13" s="46">
        <v>164420851</v>
      </c>
      <c r="X13" s="46">
        <v>115835</v>
      </c>
      <c r="Y13" s="62">
        <f>W13/X13</f>
        <v>1419.4401605732292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9"/>
      <c r="J14" s="49"/>
      <c r="K14" s="49"/>
      <c r="L14" s="49"/>
      <c r="M14" s="49"/>
      <c r="N14" s="49"/>
      <c r="O14" s="49"/>
      <c r="P14" s="49"/>
      <c r="Q14" s="50"/>
      <c r="R14" s="51"/>
      <c r="S14" s="52"/>
      <c r="T14" s="49"/>
      <c r="U14" s="49"/>
      <c r="V14" s="49"/>
      <c r="W14" s="49"/>
      <c r="X14" s="49"/>
      <c r="Y14" s="49"/>
    </row>
    <row r="15" spans="1:25" ht="17.25" thickBot="1">
      <c r="A15" s="22"/>
      <c r="B15" s="78" t="s">
        <v>17</v>
      </c>
      <c r="C15" s="79"/>
      <c r="D15" s="79"/>
      <c r="E15" s="80"/>
      <c r="F15" s="23"/>
      <c r="G15" s="23">
        <f>SUM(G4:G14)</f>
        <v>134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122672820</v>
      </c>
      <c r="R15" s="27">
        <f>SUM(R4:R14)</f>
        <v>88129</v>
      </c>
      <c r="S15" s="28">
        <f>R15/G15</f>
        <v>657.679104477612</v>
      </c>
      <c r="T15" s="48">
        <f>Q15/R15</f>
        <v>1391.96881843661</v>
      </c>
      <c r="U15" s="53">
        <v>152303299</v>
      </c>
      <c r="V15" s="38">
        <f>IF(U15&lt;&gt;0,-(U15-Q15)/U15,"")</f>
        <v>-0.19454916075061512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4" t="s">
        <v>19</v>
      </c>
      <c r="V16" s="74"/>
      <c r="W16" s="74"/>
      <c r="X16" s="74"/>
      <c r="Y16" s="74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5"/>
      <c r="V17" s="75"/>
      <c r="W17" s="75"/>
      <c r="X17" s="75"/>
      <c r="Y17" s="75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5"/>
      <c r="V18" s="75"/>
      <c r="W18" s="75"/>
      <c r="X18" s="75"/>
      <c r="Y18" s="75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2013-04-15T12:04:15Z</dcterms:modified>
  <cp:category/>
  <cp:version/>
  <cp:contentType/>
  <cp:contentStatus/>
</cp:coreProperties>
</file>