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8" sheetId="1" r:id="rId1"/>
  </sheets>
  <definedNames/>
  <calcPr calcMode="manual" fullCalcOnLoad="1"/>
</workbook>
</file>

<file path=xl/sharedStrings.xml><?xml version="1.0" encoding="utf-8"?>
<sst xmlns="http://schemas.openxmlformats.org/spreadsheetml/2006/main" count="69" uniqueCount="44">
  <si>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</si>
  <si>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</si>
  <si>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</si>
  <si>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</si>
  <si>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</si>
  <si>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</si>
  <si>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</si>
  <si>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</si>
  <si>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</si>
  <si>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</si>
  <si>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</si>
  <si>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</si>
  <si>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</si>
  <si>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</si>
  <si>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</si>
  <si>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</si>
  <si>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</si>
  <si>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</si>
  <si>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</si>
  <si>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</si>
  <si>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Man of Steel</t>
  </si>
  <si>
    <t>InterCom</t>
  </si>
  <si>
    <t>32+43+1+1</t>
  </si>
  <si>
    <t>n/a</t>
  </si>
  <si>
    <t>The Hangover Part III</t>
  </si>
  <si>
    <t>45+2</t>
  </si>
  <si>
    <t>The Internship</t>
  </si>
  <si>
    <t>38+1</t>
  </si>
  <si>
    <t>Despicable Me 2</t>
  </si>
  <si>
    <t>UIP</t>
  </si>
  <si>
    <t>30+47+2</t>
  </si>
  <si>
    <t>Pacific Rim</t>
  </si>
  <si>
    <t>26+38+2</t>
  </si>
  <si>
    <t>The Lone Ranger</t>
  </si>
  <si>
    <t>Forum Hungary</t>
  </si>
  <si>
    <t>44+12+1</t>
  </si>
  <si>
    <t>The Heat</t>
  </si>
  <si>
    <t>31+1</t>
  </si>
  <si>
    <t>World War Z</t>
  </si>
  <si>
    <t>25+36+3</t>
  </si>
  <si>
    <t>Monsters University</t>
  </si>
  <si>
    <t>30+40</t>
  </si>
  <si>
    <t>Now You See Me</t>
  </si>
  <si>
    <t>Pro Video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</si>
</sst>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171" fontId="35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198" fontId="14" fillId="25" borderId="26" xfId="43" applyNumberFormat="1" applyFont="1" applyFill="1" applyBorder="1" applyAlignment="1">
      <alignment/>
    </xf>
    <xf numFmtId="198" fontId="15" fillId="25" borderId="26" xfId="43" applyNumberFormat="1" applyFont="1" applyFill="1" applyBorder="1" applyAlignment="1">
      <alignment/>
    </xf>
    <xf numFmtId="0" fontId="34" fillId="25" borderId="26" xfId="57" applyFont="1" applyFill="1" applyBorder="1" applyAlignment="1">
      <alignment vertical="center"/>
      <protection/>
    </xf>
    <xf numFmtId="0" fontId="14" fillId="25" borderId="26" xfId="57" applyFont="1" applyFill="1" applyBorder="1" applyAlignment="1" applyProtection="1">
      <alignment horizontal="left" vertical="center"/>
      <protection locked="0"/>
    </xf>
    <xf numFmtId="0" fontId="14" fillId="25" borderId="26" xfId="57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4" fillId="25" borderId="26" xfId="43" applyNumberFormat="1" applyFont="1" applyFill="1" applyBorder="1" applyAlignment="1">
      <alignment/>
    </xf>
    <xf numFmtId="3" fontId="15" fillId="25" borderId="26" xfId="43" applyNumberFormat="1" applyFont="1" applyFill="1" applyBorder="1" applyAlignment="1">
      <alignment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6" applyNumberFormat="1" applyFont="1" applyFill="1" applyBorder="1">
      <alignment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1545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72565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28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11-14 JULY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8" sqref="C8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2.28125" style="0" customWidth="1"/>
    <col min="4" max="4" width="13.7109375" style="0" customWidth="1"/>
    <col min="5" max="5" width="16.140625" style="0" customWidth="1"/>
    <col min="6" max="6" width="11.00390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2" t="s">
        <v>0</v>
      </c>
      <c r="D2" s="84" t="s">
        <v>1</v>
      </c>
      <c r="E2" s="84" t="s">
        <v>2</v>
      </c>
      <c r="F2" s="87" t="s">
        <v>3</v>
      </c>
      <c r="G2" s="87" t="s">
        <v>4</v>
      </c>
      <c r="H2" s="87" t="s">
        <v>5</v>
      </c>
      <c r="I2" s="75" t="s">
        <v>18</v>
      </c>
      <c r="J2" s="75"/>
      <c r="K2" s="75" t="s">
        <v>6</v>
      </c>
      <c r="L2" s="75"/>
      <c r="M2" s="75" t="s">
        <v>7</v>
      </c>
      <c r="N2" s="75"/>
      <c r="O2" s="75" t="s">
        <v>8</v>
      </c>
      <c r="P2" s="75"/>
      <c r="Q2" s="75" t="s">
        <v>9</v>
      </c>
      <c r="R2" s="75"/>
      <c r="S2" s="75"/>
      <c r="T2" s="75"/>
      <c r="U2" s="75" t="s">
        <v>10</v>
      </c>
      <c r="V2" s="75"/>
      <c r="W2" s="75" t="s">
        <v>11</v>
      </c>
      <c r="X2" s="75"/>
      <c r="Y2" s="78"/>
    </row>
    <row r="3" spans="1:25" ht="30" customHeight="1">
      <c r="A3" s="13"/>
      <c r="B3" s="14"/>
      <c r="C3" s="83"/>
      <c r="D3" s="85"/>
      <c r="E3" s="86"/>
      <c r="F3" s="88"/>
      <c r="G3" s="88"/>
      <c r="H3" s="88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28</v>
      </c>
      <c r="D4" s="56">
        <v>41459</v>
      </c>
      <c r="E4" s="57" t="s">
        <v>29</v>
      </c>
      <c r="F4" s="58" t="s">
        <v>30</v>
      </c>
      <c r="G4" s="58">
        <v>78</v>
      </c>
      <c r="H4" s="58">
        <v>2</v>
      </c>
      <c r="I4" s="70">
        <v>13574695</v>
      </c>
      <c r="J4" s="70">
        <v>10267</v>
      </c>
      <c r="K4" s="70">
        <v>13508935</v>
      </c>
      <c r="L4" s="70">
        <v>10078</v>
      </c>
      <c r="M4" s="70">
        <v>20633930</v>
      </c>
      <c r="N4" s="70">
        <v>15396</v>
      </c>
      <c r="O4" s="70">
        <v>19442776</v>
      </c>
      <c r="P4" s="70">
        <v>14492</v>
      </c>
      <c r="Q4" s="60">
        <f aca="true" t="shared" si="0" ref="Q4:R10">+I4+K4+M4+O4</f>
        <v>67160336</v>
      </c>
      <c r="R4" s="60">
        <f t="shared" si="0"/>
        <v>50233</v>
      </c>
      <c r="S4" s="61">
        <f aca="true" t="shared" si="1" ref="S4:S10">IF(Q4&lt;&gt;0,R4/G4,"")</f>
        <v>644.0128205128206</v>
      </c>
      <c r="T4" s="61">
        <f aca="true" t="shared" si="2" ref="T4:T10">IF(Q4&lt;&gt;0,Q4/R4,"")</f>
        <v>1336.9764099297274</v>
      </c>
      <c r="U4" s="62">
        <v>104828660</v>
      </c>
      <c r="V4" s="63">
        <f aca="true" t="shared" si="3" ref="V4:V10">IF(U4&lt;&gt;0,-(U4-Q4)/U4,"")</f>
        <v>-0.35933230473422056</v>
      </c>
      <c r="W4" s="48">
        <v>215958353</v>
      </c>
      <c r="X4" s="48">
        <v>162623</v>
      </c>
      <c r="Y4" s="61">
        <f aca="true" t="shared" si="4" ref="Y4:Y10">W4/X4</f>
        <v>1327.9693093842814</v>
      </c>
    </row>
    <row r="5" spans="1:25" ht="30" customHeight="1">
      <c r="A5" s="40">
        <v>2</v>
      </c>
      <c r="B5" s="41"/>
      <c r="C5" s="55" t="s">
        <v>31</v>
      </c>
      <c r="D5" s="56">
        <v>41466</v>
      </c>
      <c r="E5" s="57" t="s">
        <v>21</v>
      </c>
      <c r="F5" s="58" t="s">
        <v>32</v>
      </c>
      <c r="G5" s="58" t="s">
        <v>23</v>
      </c>
      <c r="H5" s="58">
        <v>1</v>
      </c>
      <c r="I5" s="71">
        <v>10320143</v>
      </c>
      <c r="J5" s="71">
        <v>7008</v>
      </c>
      <c r="K5" s="71">
        <v>10026232</v>
      </c>
      <c r="L5" s="71">
        <v>6762</v>
      </c>
      <c r="M5" s="71">
        <v>14997587</v>
      </c>
      <c r="N5" s="71">
        <v>10072</v>
      </c>
      <c r="O5" s="71">
        <v>13553844</v>
      </c>
      <c r="P5" s="71">
        <v>9124</v>
      </c>
      <c r="Q5" s="60">
        <f t="shared" si="0"/>
        <v>48897806</v>
      </c>
      <c r="R5" s="60">
        <f t="shared" si="0"/>
        <v>32966</v>
      </c>
      <c r="S5" s="61" t="e">
        <f t="shared" si="1"/>
        <v>#VALUE!</v>
      </c>
      <c r="T5" s="61">
        <f t="shared" si="2"/>
        <v>1483.279924770976</v>
      </c>
      <c r="U5" s="62">
        <v>0</v>
      </c>
      <c r="V5" s="63">
        <f t="shared" si="3"/>
      </c>
      <c r="W5" s="72">
        <v>48897806</v>
      </c>
      <c r="X5" s="72">
        <v>32966</v>
      </c>
      <c r="Y5" s="61">
        <f t="shared" si="4"/>
        <v>1483.279924770976</v>
      </c>
    </row>
    <row r="6" spans="1:25" ht="30" customHeight="1">
      <c r="A6" s="40">
        <v>3</v>
      </c>
      <c r="B6" s="41"/>
      <c r="C6" s="55" t="s">
        <v>33</v>
      </c>
      <c r="D6" s="56">
        <v>41466</v>
      </c>
      <c r="E6" s="57" t="s">
        <v>34</v>
      </c>
      <c r="F6" s="58" t="s">
        <v>35</v>
      </c>
      <c r="G6" s="58" t="s">
        <v>23</v>
      </c>
      <c r="H6" s="58">
        <v>1</v>
      </c>
      <c r="I6" s="70">
        <v>5419405</v>
      </c>
      <c r="J6" s="70">
        <v>4138</v>
      </c>
      <c r="K6" s="70">
        <v>5257049</v>
      </c>
      <c r="L6" s="70">
        <v>3827</v>
      </c>
      <c r="M6" s="70">
        <v>7741885</v>
      </c>
      <c r="N6" s="70">
        <v>5508</v>
      </c>
      <c r="O6" s="70">
        <v>6141133</v>
      </c>
      <c r="P6" s="70">
        <v>4559</v>
      </c>
      <c r="Q6" s="60">
        <f t="shared" si="0"/>
        <v>24559472</v>
      </c>
      <c r="R6" s="60">
        <f t="shared" si="0"/>
        <v>18032</v>
      </c>
      <c r="S6" s="61" t="e">
        <f t="shared" si="1"/>
        <v>#VALUE!</v>
      </c>
      <c r="T6" s="61">
        <f t="shared" si="2"/>
        <v>1361.9937888198758</v>
      </c>
      <c r="U6" s="62">
        <v>0</v>
      </c>
      <c r="V6" s="63">
        <f t="shared" si="3"/>
      </c>
      <c r="W6" s="48">
        <v>24559472</v>
      </c>
      <c r="X6" s="48">
        <v>18032</v>
      </c>
      <c r="Y6" s="61">
        <f t="shared" si="4"/>
        <v>1361.9937888198758</v>
      </c>
    </row>
    <row r="7" spans="1:25" ht="30" customHeight="1">
      <c r="A7" s="40">
        <v>4</v>
      </c>
      <c r="B7" s="41"/>
      <c r="C7" s="55" t="s">
        <v>36</v>
      </c>
      <c r="D7" s="56">
        <v>41459</v>
      </c>
      <c r="E7" s="57" t="s">
        <v>21</v>
      </c>
      <c r="F7" s="58" t="s">
        <v>37</v>
      </c>
      <c r="G7" s="58" t="s">
        <v>23</v>
      </c>
      <c r="H7" s="58">
        <v>2</v>
      </c>
      <c r="I7" s="71">
        <v>3766645</v>
      </c>
      <c r="J7" s="71">
        <v>2925</v>
      </c>
      <c r="K7" s="71">
        <v>4526965</v>
      </c>
      <c r="L7" s="71">
        <v>3394</v>
      </c>
      <c r="M7" s="71">
        <v>7376205</v>
      </c>
      <c r="N7" s="71">
        <v>5401</v>
      </c>
      <c r="O7" s="71">
        <v>6286830</v>
      </c>
      <c r="P7" s="71">
        <v>4667</v>
      </c>
      <c r="Q7" s="60">
        <f t="shared" si="0"/>
        <v>21956645</v>
      </c>
      <c r="R7" s="60">
        <f t="shared" si="0"/>
        <v>16387</v>
      </c>
      <c r="S7" s="61" t="e">
        <f t="shared" si="1"/>
        <v>#VALUE!</v>
      </c>
      <c r="T7" s="61">
        <f t="shared" si="2"/>
        <v>1339.8819185940074</v>
      </c>
      <c r="U7" s="62">
        <v>23132400</v>
      </c>
      <c r="V7" s="63">
        <f t="shared" si="3"/>
        <v>-0.05082719475713718</v>
      </c>
      <c r="W7" s="72">
        <v>58806545</v>
      </c>
      <c r="X7" s="72">
        <v>44276</v>
      </c>
      <c r="Y7" s="61">
        <f t="shared" si="4"/>
        <v>1328.1810687505647</v>
      </c>
    </row>
    <row r="8" spans="1:25" ht="30" customHeight="1">
      <c r="A8" s="40">
        <v>5</v>
      </c>
      <c r="B8" s="41"/>
      <c r="C8" s="55" t="s">
        <v>38</v>
      </c>
      <c r="D8" s="56">
        <v>41452</v>
      </c>
      <c r="E8" s="57" t="s">
        <v>29</v>
      </c>
      <c r="F8" s="58" t="s">
        <v>39</v>
      </c>
      <c r="G8" s="58">
        <v>64</v>
      </c>
      <c r="H8" s="58">
        <v>3</v>
      </c>
      <c r="I8" s="70">
        <v>3711734</v>
      </c>
      <c r="J8" s="70">
        <v>2590</v>
      </c>
      <c r="K8" s="70">
        <v>4564689</v>
      </c>
      <c r="L8" s="70">
        <v>3112</v>
      </c>
      <c r="M8" s="70">
        <v>6784984</v>
      </c>
      <c r="N8" s="70">
        <v>4563</v>
      </c>
      <c r="O8" s="70">
        <v>5422310</v>
      </c>
      <c r="P8" s="70">
        <v>3704</v>
      </c>
      <c r="Q8" s="60">
        <f t="shared" si="0"/>
        <v>20483717</v>
      </c>
      <c r="R8" s="60">
        <f t="shared" si="0"/>
        <v>13969</v>
      </c>
      <c r="S8" s="61">
        <f t="shared" si="1"/>
        <v>218.265625</v>
      </c>
      <c r="T8" s="61">
        <f t="shared" si="2"/>
        <v>1466.3696041234161</v>
      </c>
      <c r="U8" s="62">
        <v>38059847</v>
      </c>
      <c r="V8" s="63">
        <f t="shared" si="3"/>
        <v>-0.4618024344659084</v>
      </c>
      <c r="W8" s="48">
        <v>156890503</v>
      </c>
      <c r="X8" s="48">
        <v>107900</v>
      </c>
      <c r="Y8" s="61">
        <f t="shared" si="4"/>
        <v>1454.036172381835</v>
      </c>
    </row>
    <row r="9" spans="1:25" ht="30" customHeight="1">
      <c r="A9" s="40">
        <v>6</v>
      </c>
      <c r="B9" s="41"/>
      <c r="C9" s="55" t="s">
        <v>40</v>
      </c>
      <c r="D9" s="56">
        <v>41452</v>
      </c>
      <c r="E9" s="57" t="s">
        <v>34</v>
      </c>
      <c r="F9" s="58" t="s">
        <v>41</v>
      </c>
      <c r="G9" s="58" t="s">
        <v>23</v>
      </c>
      <c r="H9" s="58">
        <v>3</v>
      </c>
      <c r="I9" s="70">
        <v>3956470</v>
      </c>
      <c r="J9" s="70">
        <v>3267</v>
      </c>
      <c r="K9" s="70">
        <v>3382470</v>
      </c>
      <c r="L9" s="70">
        <v>2538</v>
      </c>
      <c r="M9" s="70">
        <v>5664420</v>
      </c>
      <c r="N9" s="70">
        <v>4203</v>
      </c>
      <c r="O9" s="70">
        <v>5426316</v>
      </c>
      <c r="P9" s="70">
        <v>4030</v>
      </c>
      <c r="Q9" s="60">
        <f t="shared" si="0"/>
        <v>18429676</v>
      </c>
      <c r="R9" s="60">
        <f t="shared" si="0"/>
        <v>14038</v>
      </c>
      <c r="S9" s="61" t="e">
        <f t="shared" si="1"/>
        <v>#VALUE!</v>
      </c>
      <c r="T9" s="61">
        <f t="shared" si="2"/>
        <v>1312.842000284941</v>
      </c>
      <c r="U9" s="62">
        <v>28127837</v>
      </c>
      <c r="V9" s="63">
        <f t="shared" si="3"/>
        <v>-0.34478872300063457</v>
      </c>
      <c r="W9" s="48">
        <v>163288148</v>
      </c>
      <c r="X9" s="48">
        <v>123647</v>
      </c>
      <c r="Y9" s="61">
        <f t="shared" si="4"/>
        <v>1320.5993513793298</v>
      </c>
    </row>
    <row r="10" spans="1:25" ht="30" customHeight="1">
      <c r="A10" s="40">
        <v>7</v>
      </c>
      <c r="B10" s="41"/>
      <c r="C10" s="55" t="s">
        <v>42</v>
      </c>
      <c r="D10" s="56">
        <v>41438</v>
      </c>
      <c r="E10" s="57" t="s">
        <v>43</v>
      </c>
      <c r="F10" s="58">
        <v>35</v>
      </c>
      <c r="G10" s="58" t="s">
        <v>23</v>
      </c>
      <c r="H10" s="58">
        <v>5</v>
      </c>
      <c r="I10" s="73">
        <v>2303689</v>
      </c>
      <c r="J10" s="73">
        <v>1715</v>
      </c>
      <c r="K10" s="73">
        <v>2661430</v>
      </c>
      <c r="L10" s="73">
        <v>1961</v>
      </c>
      <c r="M10" s="73">
        <v>4229700</v>
      </c>
      <c r="N10" s="73">
        <v>3052</v>
      </c>
      <c r="O10" s="73">
        <v>3298060</v>
      </c>
      <c r="P10" s="73">
        <v>2407</v>
      </c>
      <c r="Q10" s="60">
        <f t="shared" si="0"/>
        <v>12492879</v>
      </c>
      <c r="R10" s="60">
        <f t="shared" si="0"/>
        <v>9135</v>
      </c>
      <c r="S10" s="61" t="e">
        <f t="shared" si="1"/>
        <v>#VALUE!</v>
      </c>
      <c r="T10" s="61">
        <f t="shared" si="2"/>
        <v>1367.583908045977</v>
      </c>
      <c r="U10" s="62">
        <v>14695089</v>
      </c>
      <c r="V10" s="63">
        <f t="shared" si="3"/>
        <v>-0.14986026964518553</v>
      </c>
      <c r="W10" s="74">
        <v>171133554</v>
      </c>
      <c r="X10" s="74">
        <v>129729</v>
      </c>
      <c r="Y10" s="61">
        <f t="shared" si="4"/>
        <v>1319.1618990356822</v>
      </c>
    </row>
    <row r="11" spans="1:25" ht="30" customHeight="1">
      <c r="A11" s="40">
        <v>8</v>
      </c>
      <c r="B11" s="41"/>
      <c r="C11" s="67" t="s">
        <v>26</v>
      </c>
      <c r="D11" s="56">
        <v>41438</v>
      </c>
      <c r="E11" s="68" t="s">
        <v>21</v>
      </c>
      <c r="F11" s="69" t="s">
        <v>27</v>
      </c>
      <c r="G11" s="69" t="s">
        <v>23</v>
      </c>
      <c r="H11" s="69">
        <v>5</v>
      </c>
      <c r="I11" s="65">
        <v>1054390</v>
      </c>
      <c r="J11" s="65">
        <v>780</v>
      </c>
      <c r="K11" s="65">
        <v>1252790</v>
      </c>
      <c r="L11" s="65">
        <v>931</v>
      </c>
      <c r="M11" s="65">
        <v>1838550</v>
      </c>
      <c r="N11" s="65">
        <v>1315</v>
      </c>
      <c r="O11" s="65">
        <v>1281970</v>
      </c>
      <c r="P11" s="65">
        <v>925</v>
      </c>
      <c r="Q11" s="60">
        <f aca="true" t="shared" si="5" ref="Q11:R13">+I11+K11+M11+O11</f>
        <v>5427700</v>
      </c>
      <c r="R11" s="60">
        <f t="shared" si="5"/>
        <v>3951</v>
      </c>
      <c r="S11" s="61" t="e">
        <f>IF(Q11&lt;&gt;0,R11/G11,"")</f>
        <v>#VALUE!</v>
      </c>
      <c r="T11" s="61">
        <f>IF(Q11&lt;&gt;0,Q11/R11,"")</f>
        <v>1373.7534801316122</v>
      </c>
      <c r="U11" s="62">
        <v>8779380</v>
      </c>
      <c r="V11" s="63">
        <f>IF(U11&lt;&gt;0,-(U11-Q11)/U11,"")</f>
        <v>-0.38176727741594507</v>
      </c>
      <c r="W11" s="66">
        <v>98627513</v>
      </c>
      <c r="X11" s="66">
        <v>76285</v>
      </c>
      <c r="Y11" s="61">
        <f>W11/X11</f>
        <v>1292.882126237137</v>
      </c>
    </row>
    <row r="12" spans="1:25" ht="30" customHeight="1">
      <c r="A12" s="40">
        <v>9</v>
      </c>
      <c r="B12" s="41"/>
      <c r="C12" s="55" t="s">
        <v>24</v>
      </c>
      <c r="D12" s="56">
        <v>41424</v>
      </c>
      <c r="E12" s="57" t="s">
        <v>21</v>
      </c>
      <c r="F12" s="58" t="s">
        <v>25</v>
      </c>
      <c r="G12" s="58" t="s">
        <v>23</v>
      </c>
      <c r="H12" s="58">
        <v>7</v>
      </c>
      <c r="I12" s="65">
        <v>561870</v>
      </c>
      <c r="J12" s="65">
        <v>412</v>
      </c>
      <c r="K12" s="65">
        <v>677415</v>
      </c>
      <c r="L12" s="65">
        <v>493</v>
      </c>
      <c r="M12" s="65">
        <v>1148270</v>
      </c>
      <c r="N12" s="65">
        <v>812</v>
      </c>
      <c r="O12" s="65">
        <v>895220</v>
      </c>
      <c r="P12" s="65">
        <v>645</v>
      </c>
      <c r="Q12" s="60">
        <f t="shared" si="5"/>
        <v>3282775</v>
      </c>
      <c r="R12" s="60">
        <f t="shared" si="5"/>
        <v>2362</v>
      </c>
      <c r="S12" s="61" t="e">
        <f>IF(Q12&lt;&gt;0,R12/G12,"")</f>
        <v>#VALUE!</v>
      </c>
      <c r="T12" s="61">
        <f>IF(Q12&lt;&gt;0,Q12/R12,"")</f>
        <v>1389.8285351397121</v>
      </c>
      <c r="U12" s="62">
        <v>5194045</v>
      </c>
      <c r="V12" s="63">
        <f>IF(U12&lt;&gt;0,-(U12-Q12)/U12,"")</f>
        <v>-0.36797332329619786</v>
      </c>
      <c r="W12" s="66">
        <v>329880533</v>
      </c>
      <c r="X12" s="66">
        <v>257961</v>
      </c>
      <c r="Y12" s="61">
        <f>W12/X12</f>
        <v>1278.800024034641</v>
      </c>
    </row>
    <row r="13" spans="1:25" ht="30" customHeight="1">
      <c r="A13" s="40">
        <v>10</v>
      </c>
      <c r="B13" s="41"/>
      <c r="C13" s="55" t="s">
        <v>20</v>
      </c>
      <c r="D13" s="56">
        <v>41445</v>
      </c>
      <c r="E13" s="57" t="s">
        <v>21</v>
      </c>
      <c r="F13" s="58" t="s">
        <v>22</v>
      </c>
      <c r="G13" s="58" t="s">
        <v>23</v>
      </c>
      <c r="H13" s="58">
        <v>4</v>
      </c>
      <c r="I13" s="59">
        <v>576195</v>
      </c>
      <c r="J13" s="59">
        <v>401</v>
      </c>
      <c r="K13" s="59">
        <v>645100</v>
      </c>
      <c r="L13" s="59">
        <v>442</v>
      </c>
      <c r="M13" s="59">
        <v>1104372</v>
      </c>
      <c r="N13" s="59">
        <v>765</v>
      </c>
      <c r="O13" s="59">
        <v>814300</v>
      </c>
      <c r="P13" s="59">
        <v>546</v>
      </c>
      <c r="Q13" s="60">
        <f t="shared" si="5"/>
        <v>3139967</v>
      </c>
      <c r="R13" s="60">
        <f t="shared" si="5"/>
        <v>2154</v>
      </c>
      <c r="S13" s="61" t="e">
        <f>IF(Q13&lt;&gt;0,R13/G13,"")</f>
        <v>#VALUE!</v>
      </c>
      <c r="T13" s="61">
        <f>IF(Q13&lt;&gt;0,Q13/R13,"")</f>
        <v>1457.737697307335</v>
      </c>
      <c r="U13" s="62">
        <v>12423274</v>
      </c>
      <c r="V13" s="63">
        <f>IF(U13&lt;&gt;0,-(U13-Q13)/U13,"")</f>
        <v>-0.7472512479399552</v>
      </c>
      <c r="W13" s="64">
        <v>136580857</v>
      </c>
      <c r="X13" s="64">
        <v>94290</v>
      </c>
      <c r="Y13" s="61">
        <f>W13/X13</f>
        <v>1448.5190051967336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9" t="s">
        <v>17</v>
      </c>
      <c r="C15" s="80"/>
      <c r="D15" s="80"/>
      <c r="E15" s="81"/>
      <c r="F15" s="23"/>
      <c r="G15" s="23">
        <f>SUM(G4:G14)</f>
        <v>142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225830973</v>
      </c>
      <c r="R15" s="27">
        <f>SUM(R4:R14)</f>
        <v>163227</v>
      </c>
      <c r="S15" s="28">
        <f>R15/G15</f>
        <v>1149.4859154929577</v>
      </c>
      <c r="T15" s="49">
        <f>Q15/R15</f>
        <v>1383.5393225385506</v>
      </c>
      <c r="U15" s="54">
        <v>243082457</v>
      </c>
      <c r="V15" s="38">
        <f>IF(U15&lt;&gt;0,-(U15-Q15)/U15,"")</f>
        <v>-0.07096967923110963</v>
      </c>
      <c r="W15" s="29"/>
      <c r="X15" s="30"/>
      <c r="Y15" s="31"/>
    </row>
    <row r="16" spans="1:25" ht="18">
      <c r="A16" s="32"/>
      <c r="B16" s="33"/>
      <c r="C16" s="34"/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6" t="s">
        <v>19</v>
      </c>
      <c r="V16" s="76"/>
      <c r="W16" s="76"/>
      <c r="X16" s="76"/>
      <c r="Y16" s="76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7"/>
      <c r="V17" s="77"/>
      <c r="W17" s="77"/>
      <c r="X17" s="77"/>
      <c r="Y17" s="77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7"/>
      <c r="V18" s="77"/>
      <c r="W18" s="77"/>
      <c r="X18" s="77"/>
      <c r="Y18" s="77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2013-07-15T15:51:55Z</dcterms:modified>
  <cp:category/>
  <cp:version/>
  <cp:contentType/>
  <cp:contentStatus/>
</cp:coreProperties>
</file>