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9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<sst xmlns="http://schemas.openxmlformats.org/spreadsheetml/2006/main" count="67" uniqueCount="43">
  <si>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</si>
  <si>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</si>
  <si>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</si>
  <si>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</si>
  <si>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</si>
  <si>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</si>
  <si>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</si>
  <si>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</si>
  <si>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</si>
  <si>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</si>
  <si>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</si>
  <si>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</si>
  <si>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</si>
  <si>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</si>
  <si>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</si>
  <si>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</si>
  <si>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</si>
  <si>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</si>
  <si>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</si>
  <si>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</si>
  <si>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Grown Ups 2</t>
  </si>
  <si>
    <t>InterCom</t>
  </si>
  <si>
    <t>39+1</t>
  </si>
  <si>
    <t>n/a</t>
  </si>
  <si>
    <t>Despicable Me 2</t>
  </si>
  <si>
    <t>UIP</t>
  </si>
  <si>
    <t>30+47+2</t>
  </si>
  <si>
    <t>Pacific Rim</t>
  </si>
  <si>
    <t>26+38+2</t>
  </si>
  <si>
    <t>R.I.P.D.</t>
  </si>
  <si>
    <t>21+29+3</t>
  </si>
  <si>
    <t>The Heat</t>
  </si>
  <si>
    <t>31+1</t>
  </si>
  <si>
    <t>The Lone Ranger</t>
  </si>
  <si>
    <t>Forum Hungary</t>
  </si>
  <si>
    <t>44+12+1</t>
  </si>
  <si>
    <t>Monsters University</t>
  </si>
  <si>
    <t>30+40</t>
  </si>
  <si>
    <t>World War Z</t>
  </si>
  <si>
    <t>25+36+3</t>
  </si>
  <si>
    <t>Now You See Me</t>
  </si>
  <si>
    <t>Pro Video</t>
  </si>
  <si>
    <t>The Wolverine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</si>
</sst>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</numFmts>
  <fonts count="42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3" fillId="0" borderId="9" applyNumberFormat="0" applyFill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7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5" fillId="25" borderId="28" xfId="0" applyNumberFormat="1" applyFont="1" applyFill="1" applyBorder="1" applyAlignment="1">
      <alignment horizontal="right"/>
    </xf>
    <xf numFmtId="3" fontId="15" fillId="25" borderId="29" xfId="0" applyNumberFormat="1" applyFont="1" applyFill="1" applyBorder="1" applyAlignment="1">
      <alignment horizontal="right"/>
    </xf>
    <xf numFmtId="3" fontId="18" fillId="25" borderId="26" xfId="0" applyNumberFormat="1" applyFont="1" applyFill="1" applyBorder="1" applyAlignment="1">
      <alignment/>
    </xf>
    <xf numFmtId="3" fontId="19" fillId="25" borderId="26" xfId="43" applyNumberFormat="1" applyFont="1" applyFill="1" applyBorder="1" applyAlignment="1" applyProtection="1">
      <alignment horizontal="right"/>
      <protection/>
    </xf>
    <xf numFmtId="3" fontId="19" fillId="25" borderId="26" xfId="0" applyNumberFormat="1" applyFont="1" applyFill="1" applyBorder="1" applyAlignment="1">
      <alignment/>
    </xf>
    <xf numFmtId="198" fontId="18" fillId="0" borderId="26" xfId="43" applyNumberFormat="1" applyFont="1" applyBorder="1" applyAlignment="1">
      <alignment/>
    </xf>
    <xf numFmtId="198" fontId="18" fillId="0" borderId="26" xfId="43" applyNumberFormat="1" applyFont="1" applyFill="1" applyBorder="1" applyAlignment="1">
      <alignment/>
    </xf>
    <xf numFmtId="3" fontId="18" fillId="25" borderId="26" xfId="63" applyNumberFormat="1" applyFont="1" applyFill="1" applyBorder="1" applyAlignment="1" applyProtection="1">
      <alignment horizontal="right"/>
      <protection/>
    </xf>
    <xf numFmtId="3" fontId="19" fillId="25" borderId="29" xfId="0" applyNumberFormat="1" applyFont="1" applyFill="1" applyBorder="1" applyAlignment="1">
      <alignment horizontal="right"/>
    </xf>
    <xf numFmtId="191" fontId="18" fillId="25" borderId="26" xfId="63" applyNumberFormat="1" applyFont="1" applyFill="1" applyBorder="1" applyAlignment="1" applyProtection="1">
      <alignment horizontal="right"/>
      <protection/>
    </xf>
    <xf numFmtId="198" fontId="19" fillId="0" borderId="26" xfId="43" applyNumberFormat="1" applyFont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1" fillId="24" borderId="32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0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735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92300" y="447675"/>
          <a:ext cx="28194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V15" sqref="V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9.57421875" style="0" customWidth="1"/>
    <col min="4" max="4" width="14.28125" style="0" customWidth="1"/>
    <col min="5" max="5" width="15.421875" style="0" customWidth="1"/>
    <col min="6" max="6" width="8.7109375" style="0" customWidth="1"/>
    <col min="7" max="7" width="7.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11.71093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9.00390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91" t="s">
        <v>0</v>
      </c>
      <c r="D2" s="93" t="s">
        <v>1</v>
      </c>
      <c r="E2" s="93" t="s">
        <v>2</v>
      </c>
      <c r="F2" s="96" t="s">
        <v>3</v>
      </c>
      <c r="G2" s="96" t="s">
        <v>4</v>
      </c>
      <c r="H2" s="96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87"/>
    </row>
    <row r="3" spans="1:25" ht="30" customHeight="1">
      <c r="A3" s="13"/>
      <c r="B3" s="14"/>
      <c r="C3" s="92"/>
      <c r="D3" s="94"/>
      <c r="E3" s="95"/>
      <c r="F3" s="97"/>
      <c r="G3" s="97"/>
      <c r="H3" s="97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 thickBot="1">
      <c r="A4" s="39">
        <v>1</v>
      </c>
      <c r="B4" s="40"/>
      <c r="C4" s="70" t="s">
        <v>42</v>
      </c>
      <c r="D4" s="55">
        <v>41480</v>
      </c>
      <c r="E4" s="71" t="s">
        <v>21</v>
      </c>
      <c r="F4" s="72"/>
      <c r="G4" s="72" t="s">
        <v>23</v>
      </c>
      <c r="H4" s="72">
        <v>1</v>
      </c>
      <c r="I4" s="65">
        <v>11515310</v>
      </c>
      <c r="J4" s="66">
        <v>8016</v>
      </c>
      <c r="K4" s="66">
        <v>10116638</v>
      </c>
      <c r="L4" s="66">
        <v>7126</v>
      </c>
      <c r="M4" s="66">
        <v>12813539</v>
      </c>
      <c r="N4" s="66">
        <v>8721</v>
      </c>
      <c r="O4" s="66">
        <v>10638969</v>
      </c>
      <c r="P4" s="66">
        <v>7214</v>
      </c>
      <c r="Q4" s="60">
        <f>I4+K4+M4+O4</f>
        <v>45084456</v>
      </c>
      <c r="R4" s="60">
        <f>J4+L4+N4+P4</f>
        <v>31077</v>
      </c>
      <c r="S4" s="61" t="e">
        <f>IF(Q4&lt;&gt;0,R4/G4,"")</f>
        <v>#VALUE!</v>
      </c>
      <c r="T4" s="61">
        <f>IF(Q4&lt;&gt;0,Q4/R4,"")</f>
        <v>1450.7338546191718</v>
      </c>
      <c r="U4" s="74">
        <v>0</v>
      </c>
      <c r="V4" s="62">
        <f>IF(U4&lt;&gt;0,-(U4-Q4)/U4,"")</f>
      </c>
      <c r="W4" s="67">
        <v>45084456</v>
      </c>
      <c r="X4" s="67">
        <v>31077</v>
      </c>
      <c r="Y4" s="61">
        <f aca="true" t="shared" si="0" ref="Y4:Y13">W4/X4</f>
        <v>1450.7338546191718</v>
      </c>
    </row>
    <row r="5" spans="1:25" ht="30" customHeight="1" thickBot="1">
      <c r="A5" s="39">
        <v>2</v>
      </c>
      <c r="B5" s="40"/>
      <c r="C5" s="54" t="s">
        <v>20</v>
      </c>
      <c r="D5" s="55">
        <v>41473</v>
      </c>
      <c r="E5" s="56" t="s">
        <v>21</v>
      </c>
      <c r="F5" s="57" t="s">
        <v>22</v>
      </c>
      <c r="G5" s="57" t="s">
        <v>23</v>
      </c>
      <c r="H5" s="57">
        <v>2</v>
      </c>
      <c r="I5" s="58">
        <v>7658400</v>
      </c>
      <c r="J5" s="59">
        <v>6215</v>
      </c>
      <c r="K5" s="59">
        <v>8158180</v>
      </c>
      <c r="L5" s="59">
        <v>6482</v>
      </c>
      <c r="M5" s="59">
        <v>10759220</v>
      </c>
      <c r="N5" s="59">
        <v>8319</v>
      </c>
      <c r="O5" s="59">
        <v>8834160</v>
      </c>
      <c r="P5" s="59">
        <v>6782</v>
      </c>
      <c r="Q5" s="60">
        <f aca="true" t="shared" si="1" ref="Q5:Q12">I5+K5+M5+O5</f>
        <v>35409960</v>
      </c>
      <c r="R5" s="60">
        <f aca="true" t="shared" si="2" ref="R5:R12">J5+L5+N5+P5</f>
        <v>27798</v>
      </c>
      <c r="S5" s="61" t="e">
        <f aca="true" t="shared" si="3" ref="S5:S12">IF(Q5&lt;&gt;0,R5/G5,"")</f>
        <v>#VALUE!</v>
      </c>
      <c r="T5" s="61">
        <f aca="true" t="shared" si="4" ref="T5:T12">IF(Q5&lt;&gt;0,Q5/R5,"")</f>
        <v>1273.8312108784805</v>
      </c>
      <c r="U5" s="73">
        <v>61310485</v>
      </c>
      <c r="V5" s="62">
        <f aca="true" t="shared" si="5" ref="V5:V12">IF(U5&lt;&gt;0,-(U5-Q5)/U5,"")</f>
        <v>-0.42244854203975063</v>
      </c>
      <c r="W5" s="63">
        <v>123400098</v>
      </c>
      <c r="X5" s="63">
        <v>98973</v>
      </c>
      <c r="Y5" s="61">
        <f t="shared" si="0"/>
        <v>1246.8056742748022</v>
      </c>
    </row>
    <row r="6" spans="1:25" ht="30" customHeight="1" thickBot="1">
      <c r="A6" s="39">
        <v>3</v>
      </c>
      <c r="B6" s="40"/>
      <c r="C6" s="54" t="s">
        <v>24</v>
      </c>
      <c r="D6" s="55">
        <v>41459</v>
      </c>
      <c r="E6" s="56" t="s">
        <v>25</v>
      </c>
      <c r="F6" s="57" t="s">
        <v>26</v>
      </c>
      <c r="G6" s="57">
        <v>78</v>
      </c>
      <c r="H6" s="57">
        <v>4</v>
      </c>
      <c r="I6" s="64">
        <v>5372185</v>
      </c>
      <c r="J6" s="64">
        <v>4090</v>
      </c>
      <c r="K6" s="64">
        <v>4900220</v>
      </c>
      <c r="L6" s="64">
        <v>3693</v>
      </c>
      <c r="M6" s="64">
        <v>6476330</v>
      </c>
      <c r="N6" s="64">
        <v>4865</v>
      </c>
      <c r="O6" s="64">
        <v>6383260</v>
      </c>
      <c r="P6" s="64">
        <v>4741</v>
      </c>
      <c r="Q6" s="60">
        <f t="shared" si="1"/>
        <v>23131995</v>
      </c>
      <c r="R6" s="60">
        <f t="shared" si="2"/>
        <v>17389</v>
      </c>
      <c r="S6" s="61">
        <f t="shared" si="3"/>
        <v>222.93589743589743</v>
      </c>
      <c r="T6" s="61">
        <f t="shared" si="4"/>
        <v>1330.2659727413882</v>
      </c>
      <c r="U6" s="74">
        <v>34544695</v>
      </c>
      <c r="V6" s="62">
        <f t="shared" si="5"/>
        <v>-0.3303748954796098</v>
      </c>
      <c r="W6" s="47">
        <v>324360802</v>
      </c>
      <c r="X6" s="47">
        <v>246055</v>
      </c>
      <c r="Y6" s="61">
        <f t="shared" si="0"/>
        <v>1318.2451159293653</v>
      </c>
    </row>
    <row r="7" spans="1:25" ht="30" customHeight="1" thickBot="1">
      <c r="A7" s="39">
        <v>4</v>
      </c>
      <c r="B7" s="40"/>
      <c r="C7" s="54" t="s">
        <v>27</v>
      </c>
      <c r="D7" s="55">
        <v>41466</v>
      </c>
      <c r="E7" s="56" t="s">
        <v>21</v>
      </c>
      <c r="F7" s="57" t="s">
        <v>28</v>
      </c>
      <c r="G7" s="57" t="s">
        <v>23</v>
      </c>
      <c r="H7" s="57">
        <v>3</v>
      </c>
      <c r="I7" s="78">
        <v>2114716</v>
      </c>
      <c r="J7" s="79">
        <v>1417</v>
      </c>
      <c r="K7" s="79">
        <v>2206095</v>
      </c>
      <c r="L7" s="79">
        <v>1479</v>
      </c>
      <c r="M7" s="79">
        <v>3298730</v>
      </c>
      <c r="N7" s="79">
        <v>2180</v>
      </c>
      <c r="O7" s="79">
        <v>2767840</v>
      </c>
      <c r="P7" s="79">
        <v>1811</v>
      </c>
      <c r="Q7" s="76">
        <f t="shared" si="1"/>
        <v>10387381</v>
      </c>
      <c r="R7" s="76">
        <f t="shared" si="2"/>
        <v>6887</v>
      </c>
      <c r="S7" s="80" t="e">
        <f t="shared" si="3"/>
        <v>#VALUE!</v>
      </c>
      <c r="T7" s="80">
        <f t="shared" si="4"/>
        <v>1508.2591839697982</v>
      </c>
      <c r="U7" s="81">
        <v>22255868</v>
      </c>
      <c r="V7" s="82">
        <f t="shared" si="5"/>
        <v>-0.5332745054023506</v>
      </c>
      <c r="W7" s="83">
        <v>110230708</v>
      </c>
      <c r="X7" s="83">
        <v>74808</v>
      </c>
      <c r="Y7" s="61">
        <f t="shared" si="0"/>
        <v>1473.514971660785</v>
      </c>
    </row>
    <row r="8" spans="1:25" ht="30" customHeight="1" thickBot="1">
      <c r="A8" s="39">
        <v>5</v>
      </c>
      <c r="B8" s="40"/>
      <c r="C8" s="54" t="s">
        <v>36</v>
      </c>
      <c r="D8" s="55">
        <v>41452</v>
      </c>
      <c r="E8" s="56" t="s">
        <v>34</v>
      </c>
      <c r="F8" s="57" t="s">
        <v>37</v>
      </c>
      <c r="G8" s="57" t="s">
        <v>23</v>
      </c>
      <c r="H8" s="57">
        <v>5</v>
      </c>
      <c r="I8" s="75">
        <v>2053954</v>
      </c>
      <c r="J8" s="75">
        <v>1615</v>
      </c>
      <c r="K8" s="75">
        <v>1895815</v>
      </c>
      <c r="L8" s="75">
        <v>1523</v>
      </c>
      <c r="M8" s="75">
        <v>2601206</v>
      </c>
      <c r="N8" s="75">
        <v>1981</v>
      </c>
      <c r="O8" s="75">
        <v>2622335</v>
      </c>
      <c r="P8" s="75">
        <v>1963</v>
      </c>
      <c r="Q8" s="60">
        <f>I8+K8+M8+O8</f>
        <v>9173310</v>
      </c>
      <c r="R8" s="60">
        <f>J8+L8+N8+P8</f>
        <v>7082</v>
      </c>
      <c r="S8" s="61" t="e">
        <f>IF(Q8&lt;&gt;0,R8/G8,"")</f>
        <v>#VALUE!</v>
      </c>
      <c r="T8" s="61">
        <f>IF(Q8&lt;&gt;0,Q8/R8,"")</f>
        <v>1295.29935046597</v>
      </c>
      <c r="U8" s="74">
        <v>11208345</v>
      </c>
      <c r="V8" s="62">
        <f>IF(U8&lt;&gt;0,-(U8-Q8)/U8,"")</f>
        <v>-0.18156427197770947</v>
      </c>
      <c r="W8" s="47">
        <v>199748868</v>
      </c>
      <c r="X8" s="47">
        <v>152381</v>
      </c>
      <c r="Y8" s="61">
        <f t="shared" si="0"/>
        <v>1310.8515366088948</v>
      </c>
    </row>
    <row r="9" spans="1:25" ht="30" customHeight="1" thickBot="1">
      <c r="A9" s="39">
        <v>6</v>
      </c>
      <c r="B9" s="40"/>
      <c r="C9" s="54" t="s">
        <v>31</v>
      </c>
      <c r="D9" s="55">
        <v>41459</v>
      </c>
      <c r="E9" s="56" t="s">
        <v>21</v>
      </c>
      <c r="F9" s="57" t="s">
        <v>32</v>
      </c>
      <c r="G9" s="57" t="s">
        <v>23</v>
      </c>
      <c r="H9" s="57">
        <v>4</v>
      </c>
      <c r="I9" s="65">
        <v>1746375</v>
      </c>
      <c r="J9" s="66">
        <v>1312</v>
      </c>
      <c r="K9" s="66">
        <v>2087060</v>
      </c>
      <c r="L9" s="66">
        <v>1524</v>
      </c>
      <c r="M9" s="66">
        <v>2584515</v>
      </c>
      <c r="N9" s="66">
        <v>1860</v>
      </c>
      <c r="O9" s="66">
        <v>2096380</v>
      </c>
      <c r="P9" s="66">
        <v>1489</v>
      </c>
      <c r="Q9" s="60">
        <f>I9+K9+M9+O9</f>
        <v>8514330</v>
      </c>
      <c r="R9" s="60">
        <f>J9+L9+N9+P9</f>
        <v>6185</v>
      </c>
      <c r="S9" s="61" t="e">
        <f>IF(Q9&lt;&gt;0,R9/G9,"")</f>
        <v>#VALUE!</v>
      </c>
      <c r="T9" s="61">
        <f>IF(Q9&lt;&gt;0,Q9/R9,"")</f>
        <v>1376.6095392077607</v>
      </c>
      <c r="U9" s="74">
        <v>12190695</v>
      </c>
      <c r="V9" s="62">
        <f>IF(U9&lt;&gt;0,-(U9-Q9)/U9,"")</f>
        <v>-0.301571403435161</v>
      </c>
      <c r="W9" s="67">
        <v>96523978</v>
      </c>
      <c r="X9" s="67">
        <v>73244</v>
      </c>
      <c r="Y9" s="61">
        <f t="shared" si="0"/>
        <v>1317.8414341106438</v>
      </c>
    </row>
    <row r="10" spans="1:25" ht="30" customHeight="1" thickBot="1">
      <c r="A10" s="39">
        <v>7</v>
      </c>
      <c r="B10" s="40"/>
      <c r="C10" s="54" t="s">
        <v>29</v>
      </c>
      <c r="D10" s="55">
        <v>41473</v>
      </c>
      <c r="E10" s="56" t="s">
        <v>25</v>
      </c>
      <c r="F10" s="57" t="s">
        <v>30</v>
      </c>
      <c r="G10" s="57">
        <v>51</v>
      </c>
      <c r="H10" s="57">
        <v>2</v>
      </c>
      <c r="I10" s="75">
        <v>1328730</v>
      </c>
      <c r="J10" s="75">
        <v>927</v>
      </c>
      <c r="K10" s="75">
        <v>1375297</v>
      </c>
      <c r="L10" s="75">
        <v>943</v>
      </c>
      <c r="M10" s="75">
        <v>2011720</v>
      </c>
      <c r="N10" s="75">
        <v>1362</v>
      </c>
      <c r="O10" s="75">
        <v>1900400</v>
      </c>
      <c r="P10" s="75">
        <v>1283</v>
      </c>
      <c r="Q10" s="76">
        <f t="shared" si="1"/>
        <v>6616147</v>
      </c>
      <c r="R10" s="76">
        <f t="shared" si="2"/>
        <v>4515</v>
      </c>
      <c r="S10" s="80">
        <f t="shared" si="3"/>
        <v>88.52941176470588</v>
      </c>
      <c r="T10" s="80">
        <f t="shared" si="4"/>
        <v>1465.3703211517166</v>
      </c>
      <c r="U10" s="81">
        <v>14372097</v>
      </c>
      <c r="V10" s="82">
        <f t="shared" si="5"/>
        <v>-0.539653329642849</v>
      </c>
      <c r="W10" s="77">
        <v>26783132</v>
      </c>
      <c r="X10" s="77">
        <v>18297</v>
      </c>
      <c r="Y10" s="61">
        <f t="shared" si="0"/>
        <v>1463.799092747445</v>
      </c>
    </row>
    <row r="11" spans="1:25" ht="26.25" customHeight="1" thickBot="1">
      <c r="A11" s="39">
        <v>8</v>
      </c>
      <c r="B11" s="40"/>
      <c r="C11" s="54" t="s">
        <v>38</v>
      </c>
      <c r="D11" s="55">
        <v>41452</v>
      </c>
      <c r="E11" s="56" t="s">
        <v>25</v>
      </c>
      <c r="F11" s="57" t="s">
        <v>39</v>
      </c>
      <c r="G11" s="57">
        <v>64</v>
      </c>
      <c r="H11" s="57">
        <v>5</v>
      </c>
      <c r="I11" s="64">
        <v>1294675</v>
      </c>
      <c r="J11" s="64">
        <v>899</v>
      </c>
      <c r="K11" s="64">
        <v>1339474</v>
      </c>
      <c r="L11" s="64">
        <v>902</v>
      </c>
      <c r="M11" s="64">
        <v>2015795</v>
      </c>
      <c r="N11" s="64">
        <v>1339</v>
      </c>
      <c r="O11" s="64">
        <v>1511254</v>
      </c>
      <c r="P11" s="64">
        <v>993</v>
      </c>
      <c r="Q11" s="60">
        <f t="shared" si="1"/>
        <v>6161198</v>
      </c>
      <c r="R11" s="60">
        <f t="shared" si="2"/>
        <v>4133</v>
      </c>
      <c r="S11" s="61">
        <f t="shared" si="3"/>
        <v>64.578125</v>
      </c>
      <c r="T11" s="61">
        <f t="shared" si="4"/>
        <v>1490.7326397290103</v>
      </c>
      <c r="U11" s="74">
        <v>10802553</v>
      </c>
      <c r="V11" s="62">
        <f t="shared" si="5"/>
        <v>-0.4296535272726734</v>
      </c>
      <c r="W11" s="47">
        <v>187968908</v>
      </c>
      <c r="X11" s="47">
        <v>129420</v>
      </c>
      <c r="Y11" s="61">
        <f t="shared" si="0"/>
        <v>1452.3945912532838</v>
      </c>
    </row>
    <row r="12" spans="1:25" ht="31.5" customHeight="1" thickBot="1">
      <c r="A12" s="39">
        <v>9</v>
      </c>
      <c r="B12" s="40"/>
      <c r="C12" s="54" t="s">
        <v>40</v>
      </c>
      <c r="D12" s="55">
        <v>41438</v>
      </c>
      <c r="E12" s="56" t="s">
        <v>41</v>
      </c>
      <c r="F12" s="57">
        <v>35</v>
      </c>
      <c r="G12" s="57" t="s">
        <v>23</v>
      </c>
      <c r="H12" s="57">
        <v>7</v>
      </c>
      <c r="I12" s="68">
        <v>1233625</v>
      </c>
      <c r="J12" s="68">
        <v>884</v>
      </c>
      <c r="K12" s="68">
        <v>1278275</v>
      </c>
      <c r="L12" s="68">
        <v>903</v>
      </c>
      <c r="M12" s="68">
        <v>1856780</v>
      </c>
      <c r="N12" s="68">
        <v>1299</v>
      </c>
      <c r="O12" s="68">
        <v>1705270</v>
      </c>
      <c r="P12" s="68">
        <v>1180</v>
      </c>
      <c r="Q12" s="60">
        <f t="shared" si="1"/>
        <v>6073950</v>
      </c>
      <c r="R12" s="60">
        <f t="shared" si="2"/>
        <v>4266</v>
      </c>
      <c r="S12" s="61" t="e">
        <f t="shared" si="3"/>
        <v>#VALUE!</v>
      </c>
      <c r="T12" s="61">
        <f t="shared" si="4"/>
        <v>1423.804500703235</v>
      </c>
      <c r="U12" s="74">
        <v>8103245</v>
      </c>
      <c r="V12" s="62">
        <f t="shared" si="5"/>
        <v>-0.250429920359066</v>
      </c>
      <c r="W12" s="69">
        <v>195392113.5</v>
      </c>
      <c r="X12" s="69">
        <v>147660</v>
      </c>
      <c r="Y12" s="61">
        <f t="shared" si="0"/>
        <v>1323.2568976026005</v>
      </c>
    </row>
    <row r="13" spans="1:25" ht="26.25" customHeight="1" thickBot="1">
      <c r="A13" s="39">
        <v>10</v>
      </c>
      <c r="B13" s="40"/>
      <c r="C13" s="54" t="s">
        <v>33</v>
      </c>
      <c r="D13" s="55">
        <v>41466</v>
      </c>
      <c r="E13" s="56" t="s">
        <v>34</v>
      </c>
      <c r="F13" s="57" t="s">
        <v>35</v>
      </c>
      <c r="G13" s="57" t="s">
        <v>23</v>
      </c>
      <c r="H13" s="57">
        <v>3</v>
      </c>
      <c r="I13" s="75">
        <v>1147880</v>
      </c>
      <c r="J13" s="75">
        <v>968</v>
      </c>
      <c r="K13" s="75">
        <v>1154170</v>
      </c>
      <c r="L13" s="75">
        <v>904</v>
      </c>
      <c r="M13" s="75">
        <v>1480090</v>
      </c>
      <c r="N13" s="75">
        <v>1120</v>
      </c>
      <c r="O13" s="75">
        <v>1397905</v>
      </c>
      <c r="P13" s="75">
        <v>1075</v>
      </c>
      <c r="Q13" s="76">
        <f>I13+K13+M13+O13</f>
        <v>5180045</v>
      </c>
      <c r="R13" s="60">
        <f>J13+L13+N13+P13</f>
        <v>4067</v>
      </c>
      <c r="S13" s="61" t="e">
        <f>IF(Q13&lt;&gt;0,R13/G13,"")</f>
        <v>#VALUE!</v>
      </c>
      <c r="T13" s="61">
        <f>IF(Q13&lt;&gt;0,Q13/R13,"")</f>
        <v>1273.677157610032</v>
      </c>
      <c r="U13" s="74">
        <v>11620785</v>
      </c>
      <c r="V13" s="62">
        <f>IF(U13&lt;&gt;0,-(U13-Q13)/U13,"")</f>
        <v>-0.5542431083614403</v>
      </c>
      <c r="W13" s="77">
        <v>58838976</v>
      </c>
      <c r="X13" s="77">
        <v>43582</v>
      </c>
      <c r="Y13" s="61">
        <f t="shared" si="0"/>
        <v>1350.075168647607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88" t="s">
        <v>17</v>
      </c>
      <c r="C15" s="89"/>
      <c r="D15" s="89"/>
      <c r="E15" s="90"/>
      <c r="F15" s="23"/>
      <c r="G15" s="23">
        <f>SUM(G5:G14)</f>
        <v>193</v>
      </c>
      <c r="H15" s="24"/>
      <c r="I15" s="25"/>
      <c r="J15" s="26"/>
      <c r="K15" s="25"/>
      <c r="L15" s="26"/>
      <c r="M15" s="25"/>
      <c r="N15" s="26"/>
      <c r="O15" s="25"/>
      <c r="P15" s="26"/>
      <c r="Q15" s="38">
        <f>SUM(Q4:Q14)</f>
        <v>155732772</v>
      </c>
      <c r="R15" s="38">
        <f>SUM(R4:R14)</f>
        <v>113399</v>
      </c>
      <c r="S15" s="27">
        <f>R15/G15</f>
        <v>587.5595854922279</v>
      </c>
      <c r="T15" s="48">
        <f>Q15/R15</f>
        <v>1373.3169781038634</v>
      </c>
      <c r="U15" s="53">
        <v>189197873</v>
      </c>
      <c r="V15" s="37">
        <f>IF(U15&lt;&gt;0,-(U15-Q15)/U15,"")</f>
        <v>-0.17687884366437884</v>
      </c>
      <c r="W15" s="28"/>
      <c r="X15" s="29"/>
      <c r="Y15" s="30"/>
    </row>
    <row r="16" spans="1:25" ht="18">
      <c r="A16" s="31"/>
      <c r="B16" s="32"/>
      <c r="C16" s="33"/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33"/>
      <c r="U16" s="84" t="s">
        <v>19</v>
      </c>
      <c r="V16" s="84"/>
      <c r="W16" s="84"/>
      <c r="X16" s="84"/>
      <c r="Y16" s="84"/>
    </row>
    <row r="17" spans="1:25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33"/>
      <c r="U17" s="85"/>
      <c r="V17" s="85"/>
      <c r="W17" s="85"/>
      <c r="X17" s="85"/>
      <c r="Y17" s="85"/>
    </row>
    <row r="18" spans="1:25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33"/>
      <c r="U18" s="85"/>
      <c r="V18" s="85"/>
      <c r="W18" s="85"/>
      <c r="X18" s="85"/>
      <c r="Y18" s="8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2013-07-29T12:54:18Z</cp:lastPrinted>
  <dcterms:created xsi:type="dcterms:W3CDTF">2006-04-04T07:29:08Z</dcterms:created>
  <dcterms:modified xsi:type="dcterms:W3CDTF">2013-07-30T08:57:11Z</dcterms:modified>
  <cp:category/>
  <cp:version/>
  <cp:contentType/>
  <cp:contentStatus/>
</cp:coreProperties>
</file>