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25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<sst xmlns="http://schemas.openxmlformats.org/spreadsheetml/2006/main" count="67" uniqueCount="44">
  <si>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</si>
  <si>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</si>
  <si>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</si>
  <si>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</si>
  <si>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</si>
  <si>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</si>
  <si>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</si>
  <si>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</si>
  <si>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</si>
  <si>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</si>
  <si>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</si>
  <si>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</si>
  <si>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</si>
  <si>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</si>
  <si>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</si>
  <si>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</si>
  <si>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</si>
  <si>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</si>
  <si>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Kung Fu Panda 2</t>
  </si>
  <si>
    <t>UIP</t>
  </si>
  <si>
    <t>24+1+33+2+1</t>
  </si>
  <si>
    <t>Pirates of the Caribbean</t>
  </si>
  <si>
    <t>Forum Hungary</t>
  </si>
  <si>
    <t>20+1+31+1</t>
  </si>
  <si>
    <t>n/a</t>
  </si>
  <si>
    <t>Super 8</t>
  </si>
  <si>
    <t>21+1</t>
  </si>
  <si>
    <t>The Hangover Part II</t>
  </si>
  <si>
    <t>InterCom</t>
  </si>
  <si>
    <t>30+2</t>
  </si>
  <si>
    <t>Priest</t>
  </si>
  <si>
    <t>Somethong Borrowed</t>
  </si>
  <si>
    <t>Provideo</t>
  </si>
  <si>
    <t>23+1</t>
  </si>
  <si>
    <t>X-Men: First Class</t>
  </si>
  <si>
    <t>29+1</t>
  </si>
  <si>
    <t>Bridesmaids</t>
  </si>
  <si>
    <t>24+1</t>
  </si>
  <si>
    <t>The Lincoln Lawyer</t>
  </si>
  <si>
    <t>De Vrais Mensonges</t>
  </si>
  <si>
    <t>Szuez Film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</si>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</sst>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DD/MM/YYYY;@"/>
    <numFmt numFmtId="170" formatCode="0%"/>
    <numFmt numFmtId="171" formatCode="0\ %\ "/>
    <numFmt numFmtId="172" formatCode="#,##0_ ;\-#,##0\ "/>
    <numFmt numFmtId="173" formatCode="_-* #,##0\ _T_L_-;\-* #,##0\ _T_L_-;_-* &quot;- &quot;_T_L_-;_-@_-"/>
    <numFmt numFmtId="174" formatCode="DD/MM/YY"/>
    <numFmt numFmtId="175" formatCode="#,##0\ "/>
    <numFmt numFmtId="176" formatCode="_(* #,##0_);_(* \(#,##0\);_(* \-??_);_(@_)"/>
    <numFmt numFmtId="177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 applyProtection="1">
      <alignment vertical="center"/>
      <protection locked="0"/>
    </xf>
    <xf numFmtId="169" fontId="8" fillId="3" borderId="11" xfId="0" applyNumberFormat="1" applyFont="1" applyFill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 applyProtection="1">
      <alignment horizontal="left" vertical="center"/>
      <protection locked="0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>
      <alignment/>
    </xf>
    <xf numFmtId="168" fontId="9" fillId="3" borderId="11" xfId="15" applyNumberFormat="1" applyFont="1" applyFill="1" applyBorder="1" applyAlignment="1" applyProtection="1">
      <alignment horizontal="right"/>
      <protection/>
    </xf>
    <xf numFmtId="168" fontId="8" fillId="3" borderId="11" xfId="19" applyNumberFormat="1" applyFont="1" applyFill="1" applyBorder="1" applyAlignment="1" applyProtection="1">
      <alignment horizontal="right"/>
      <protection/>
    </xf>
    <xf numFmtId="168" fontId="9" fillId="3" borderId="11" xfId="0" applyNumberFormat="1" applyFont="1" applyFill="1" applyBorder="1" applyAlignment="1">
      <alignment horizontal="right"/>
    </xf>
    <xf numFmtId="171" fontId="8" fillId="3" borderId="11" xfId="19" applyNumberFormat="1" applyFont="1" applyFill="1" applyBorder="1" applyAlignment="1" applyProtection="1">
      <alignment horizontal="right"/>
      <protection/>
    </xf>
    <xf numFmtId="168" fontId="9" fillId="3" borderId="11" xfId="0" applyNumberFormat="1" applyFont="1" applyFill="1" applyBorder="1" applyAlignment="1">
      <alignment/>
    </xf>
    <xf numFmtId="168" fontId="8" fillId="3" borderId="11" xfId="19" applyNumberFormat="1" applyFont="1" applyFill="1" applyBorder="1" applyAlignment="1" applyProtection="1">
      <alignment horizontal="right" vertical="center"/>
      <protection/>
    </xf>
    <xf numFmtId="168" fontId="10" fillId="3" borderId="11" xfId="0" applyNumberFormat="1" applyFont="1" applyFill="1" applyBorder="1" applyAlignment="1">
      <alignment vertical="center"/>
    </xf>
    <xf numFmtId="172" fontId="8" fillId="3" borderId="11" xfId="15" applyNumberFormat="1" applyFont="1" applyFill="1" applyBorder="1" applyAlignment="1" applyProtection="1">
      <alignment/>
      <protection/>
    </xf>
    <xf numFmtId="172" fontId="9" fillId="3" borderId="11" xfId="15" applyNumberFormat="1" applyFont="1" applyFill="1" applyBorder="1" applyAlignment="1" applyProtection="1">
      <alignment/>
      <protection/>
    </xf>
    <xf numFmtId="168" fontId="8" fillId="3" borderId="11" xfId="20" applyNumberFormat="1" applyFont="1" applyFill="1" applyBorder="1" applyAlignment="1" applyProtection="1">
      <alignment horizontal="right"/>
      <protection/>
    </xf>
    <xf numFmtId="168" fontId="9" fillId="3" borderId="11" xfId="21" applyNumberFormat="1" applyFont="1" applyFill="1" applyBorder="1">
      <alignment/>
      <protection/>
    </xf>
    <xf numFmtId="164" fontId="8" fillId="3" borderId="11" xfId="0" applyFont="1" applyFill="1" applyBorder="1" applyAlignment="1">
      <alignment vertical="center"/>
    </xf>
    <xf numFmtId="168" fontId="8" fillId="3" borderId="11" xfId="16" applyNumberFormat="1" applyFont="1" applyFill="1" applyBorder="1" applyAlignment="1" applyProtection="1">
      <alignment horizontal="right"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4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8" fontId="11" fillId="0" borderId="0" xfId="15" applyNumberFormat="1" applyFont="1" applyFill="1" applyBorder="1" applyAlignment="1" applyProtection="1">
      <alignment vertical="center"/>
      <protection/>
    </xf>
    <xf numFmtId="168" fontId="12" fillId="0" borderId="0" xfId="15" applyNumberFormat="1" applyFont="1" applyFill="1" applyBorder="1" applyAlignment="1" applyProtection="1">
      <alignment vertical="center"/>
      <protection/>
    </xf>
    <xf numFmtId="168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8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5" fontId="14" fillId="2" borderId="17" xfId="0" applyNumberFormat="1" applyFont="1" applyFill="1" applyBorder="1" applyAlignment="1" applyProtection="1">
      <alignment vertical="center"/>
      <protection/>
    </xf>
    <xf numFmtId="168" fontId="14" fillId="2" borderId="16" xfId="0" applyNumberFormat="1" applyFont="1" applyFill="1" applyBorder="1" applyAlignment="1" applyProtection="1">
      <alignment vertical="center"/>
      <protection/>
    </xf>
    <xf numFmtId="175" fontId="14" fillId="2" borderId="18" xfId="0" applyNumberFormat="1" applyFont="1" applyFill="1" applyBorder="1" applyAlignment="1" applyProtection="1">
      <alignment vertical="center"/>
      <protection/>
    </xf>
    <xf numFmtId="175" fontId="14" fillId="2" borderId="18" xfId="0" applyNumberFormat="1" applyFont="1" applyFill="1" applyBorder="1" applyAlignment="1" applyProtection="1">
      <alignment horizontal="right" vertical="center"/>
      <protection/>
    </xf>
    <xf numFmtId="168" fontId="14" fillId="2" borderId="17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6" fontId="14" fillId="2" borderId="20" xfId="0" applyNumberFormat="1" applyFont="1" applyFill="1" applyBorder="1" applyAlignment="1" applyProtection="1">
      <alignment horizontal="right" vertical="center"/>
      <protection/>
    </xf>
    <xf numFmtId="177" fontId="14" fillId="2" borderId="21" xfId="0" applyNumberFormat="1" applyFont="1" applyFill="1" applyBorder="1" applyAlignment="1" applyProtection="1">
      <alignment horizontal="center" vertical="center"/>
      <protection/>
    </xf>
    <xf numFmtId="176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78325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58975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JUNE2011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50" zoomScaleNormal="50" workbookViewId="0" topLeftCell="A1">
      <selection activeCell="AA2" sqref="AA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5.28125" style="0" customWidth="1"/>
    <col min="4" max="4" width="13.00390625" style="0" customWidth="1"/>
    <col min="5" max="5" width="18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40696</v>
      </c>
      <c r="E4" s="31" t="s">
        <v>19</v>
      </c>
      <c r="F4" s="32" t="s">
        <v>20</v>
      </c>
      <c r="G4" s="32">
        <v>58</v>
      </c>
      <c r="H4" s="32">
        <v>3</v>
      </c>
      <c r="I4" s="33">
        <v>3074070</v>
      </c>
      <c r="J4" s="33">
        <v>2441</v>
      </c>
      <c r="K4" s="33">
        <v>3238280</v>
      </c>
      <c r="L4" s="33">
        <v>2501</v>
      </c>
      <c r="M4" s="33">
        <v>6251575</v>
      </c>
      <c r="N4" s="33">
        <v>4618</v>
      </c>
      <c r="O4" s="33">
        <v>13102650</v>
      </c>
      <c r="P4" s="33">
        <v>9768</v>
      </c>
      <c r="Q4" s="34">
        <f aca="true" t="shared" si="0" ref="Q4:R9">+I4+K4+M4+O4</f>
        <v>25666575</v>
      </c>
      <c r="R4" s="34">
        <f t="shared" si="0"/>
        <v>19328</v>
      </c>
      <c r="S4" s="35">
        <f aca="true" t="shared" si="1" ref="S4:S9">IF(Q4&lt;&gt;0,R4/G4,"")</f>
        <v>333.2413793103448</v>
      </c>
      <c r="T4" s="35">
        <f aca="true" t="shared" si="2" ref="T4:T9">IF(Q4&lt;&gt;0,Q4/R4,"")</f>
        <v>1327.9477959437086</v>
      </c>
      <c r="U4" s="36">
        <v>33298885</v>
      </c>
      <c r="V4" s="37">
        <f aca="true" t="shared" si="3" ref="V4:V9">IF(U4&lt;&gt;0,-(U4-Q4)/U4,"")</f>
        <v>-0.22920617311961047</v>
      </c>
      <c r="W4" s="38">
        <v>149234430</v>
      </c>
      <c r="X4" s="38">
        <v>113679</v>
      </c>
      <c r="Y4" s="39">
        <f aca="true" t="shared" si="4" ref="Y4:Y9">W4/X4</f>
        <v>1312.7704325337133</v>
      </c>
    </row>
    <row r="5" spans="1:25" ht="30" customHeight="1">
      <c r="A5" s="27">
        <v>2</v>
      </c>
      <c r="B5" s="28"/>
      <c r="C5" s="29" t="s">
        <v>21</v>
      </c>
      <c r="D5" s="30">
        <v>40317</v>
      </c>
      <c r="E5" s="31" t="s">
        <v>22</v>
      </c>
      <c r="F5" s="32" t="s">
        <v>23</v>
      </c>
      <c r="G5" s="32" t="s">
        <v>24</v>
      </c>
      <c r="H5" s="32">
        <v>5</v>
      </c>
      <c r="I5" s="33">
        <v>3401730</v>
      </c>
      <c r="J5" s="33">
        <v>2640</v>
      </c>
      <c r="K5" s="33">
        <v>3787730</v>
      </c>
      <c r="L5" s="33">
        <v>2833</v>
      </c>
      <c r="M5" s="33">
        <v>7270090</v>
      </c>
      <c r="N5" s="33">
        <v>5127</v>
      </c>
      <c r="O5" s="33">
        <v>9554370</v>
      </c>
      <c r="P5" s="33">
        <v>6847</v>
      </c>
      <c r="Q5" s="34">
        <f t="shared" si="0"/>
        <v>24013920</v>
      </c>
      <c r="R5" s="34">
        <f t="shared" si="0"/>
        <v>17447</v>
      </c>
      <c r="S5" s="35" t="e">
        <f t="shared" si="1"/>
        <v>#VALUE!</v>
      </c>
      <c r="T5" s="35">
        <f t="shared" si="2"/>
        <v>1376.3925030091134</v>
      </c>
      <c r="U5" s="36">
        <v>35448940</v>
      </c>
      <c r="V5" s="37">
        <f t="shared" si="3"/>
        <v>-0.3225772054115017</v>
      </c>
      <c r="W5" s="38">
        <v>416061565</v>
      </c>
      <c r="X5" s="38">
        <v>305349</v>
      </c>
      <c r="Y5" s="39">
        <f t="shared" si="4"/>
        <v>1362.5771330510333</v>
      </c>
    </row>
    <row r="6" spans="1:25" ht="30" customHeight="1">
      <c r="A6" s="27">
        <v>3</v>
      </c>
      <c r="B6" s="28"/>
      <c r="C6" s="40" t="s">
        <v>25</v>
      </c>
      <c r="D6" s="30">
        <v>40710</v>
      </c>
      <c r="E6" s="31" t="s">
        <v>19</v>
      </c>
      <c r="F6" s="32" t="s">
        <v>26</v>
      </c>
      <c r="G6" s="32">
        <v>31</v>
      </c>
      <c r="H6" s="32">
        <v>1</v>
      </c>
      <c r="I6" s="33">
        <v>3763960</v>
      </c>
      <c r="J6" s="33">
        <v>3179</v>
      </c>
      <c r="K6" s="33">
        <v>4221920</v>
      </c>
      <c r="L6" s="33">
        <v>3414</v>
      </c>
      <c r="M6" s="33">
        <v>6348630</v>
      </c>
      <c r="N6" s="33">
        <v>4944</v>
      </c>
      <c r="O6" s="33">
        <v>8497470</v>
      </c>
      <c r="P6" s="33">
        <v>6622</v>
      </c>
      <c r="Q6" s="34">
        <f t="shared" si="0"/>
        <v>22831980</v>
      </c>
      <c r="R6" s="34">
        <f t="shared" si="0"/>
        <v>18159</v>
      </c>
      <c r="S6" s="35">
        <f t="shared" si="1"/>
        <v>585.7741935483871</v>
      </c>
      <c r="T6" s="35">
        <f t="shared" si="2"/>
        <v>1257.3368577564843</v>
      </c>
      <c r="U6" s="36">
        <v>0</v>
      </c>
      <c r="V6" s="37">
        <f t="shared" si="3"/>
      </c>
      <c r="W6" s="38">
        <v>22831980</v>
      </c>
      <c r="X6" s="38">
        <v>18159</v>
      </c>
      <c r="Y6" s="39">
        <f t="shared" si="4"/>
        <v>1257.3368577564843</v>
      </c>
    </row>
    <row r="7" spans="1:25" ht="30" customHeight="1">
      <c r="A7" s="27">
        <v>4</v>
      </c>
      <c r="B7" s="28"/>
      <c r="C7" s="29" t="s">
        <v>27</v>
      </c>
      <c r="D7" s="30">
        <v>40689</v>
      </c>
      <c r="E7" s="31" t="s">
        <v>28</v>
      </c>
      <c r="F7" s="32" t="s">
        <v>29</v>
      </c>
      <c r="G7" s="32" t="s">
        <v>24</v>
      </c>
      <c r="H7" s="32">
        <v>4</v>
      </c>
      <c r="I7" s="41">
        <v>3489450</v>
      </c>
      <c r="J7" s="41">
        <v>3071</v>
      </c>
      <c r="K7" s="41">
        <v>4303055</v>
      </c>
      <c r="L7" s="41">
        <v>3614</v>
      </c>
      <c r="M7" s="41">
        <v>6410310</v>
      </c>
      <c r="N7" s="41">
        <v>5130</v>
      </c>
      <c r="O7" s="41">
        <v>7796440</v>
      </c>
      <c r="P7" s="41">
        <v>6291</v>
      </c>
      <c r="Q7" s="34">
        <f t="shared" si="0"/>
        <v>21999255</v>
      </c>
      <c r="R7" s="34">
        <f t="shared" si="0"/>
        <v>18106</v>
      </c>
      <c r="S7" s="35" t="e">
        <f t="shared" si="1"/>
        <v>#VALUE!</v>
      </c>
      <c r="T7" s="35">
        <f t="shared" si="2"/>
        <v>1215.0256820943334</v>
      </c>
      <c r="U7" s="36">
        <v>37482150</v>
      </c>
      <c r="V7" s="37">
        <f t="shared" si="3"/>
        <v>-0.41307382313981456</v>
      </c>
      <c r="W7" s="42">
        <v>302862375</v>
      </c>
      <c r="X7" s="42">
        <v>257035</v>
      </c>
      <c r="Y7" s="39">
        <f t="shared" si="4"/>
        <v>1178.2923531814733</v>
      </c>
    </row>
    <row r="8" spans="1:25" ht="30" customHeight="1">
      <c r="A8" s="27">
        <v>5</v>
      </c>
      <c r="B8" s="28"/>
      <c r="C8" s="29" t="s">
        <v>30</v>
      </c>
      <c r="D8" s="30">
        <v>40703</v>
      </c>
      <c r="E8" s="31" t="s">
        <v>28</v>
      </c>
      <c r="F8" s="32">
        <v>17</v>
      </c>
      <c r="G8" s="32" t="s">
        <v>24</v>
      </c>
      <c r="H8" s="32">
        <v>2</v>
      </c>
      <c r="I8" s="41">
        <v>1509560</v>
      </c>
      <c r="J8" s="41">
        <v>1029</v>
      </c>
      <c r="K8" s="41">
        <v>1808085</v>
      </c>
      <c r="L8" s="41">
        <v>1286</v>
      </c>
      <c r="M8" s="41">
        <v>2964450</v>
      </c>
      <c r="N8" s="41">
        <v>1974</v>
      </c>
      <c r="O8" s="41">
        <v>3698460</v>
      </c>
      <c r="P8" s="41">
        <v>2477</v>
      </c>
      <c r="Q8" s="34">
        <f t="shared" si="0"/>
        <v>9980555</v>
      </c>
      <c r="R8" s="34">
        <f t="shared" si="0"/>
        <v>6766</v>
      </c>
      <c r="S8" s="35" t="e">
        <f t="shared" si="1"/>
        <v>#VALUE!</v>
      </c>
      <c r="T8" s="35">
        <f t="shared" si="2"/>
        <v>1475.1041974578777</v>
      </c>
      <c r="U8" s="36">
        <v>13828240</v>
      </c>
      <c r="V8" s="37">
        <f t="shared" si="3"/>
        <v>-0.2782483526464684</v>
      </c>
      <c r="W8" s="42">
        <v>30199125</v>
      </c>
      <c r="X8" s="42">
        <v>20149</v>
      </c>
      <c r="Y8" s="39">
        <f t="shared" si="4"/>
        <v>1498.7902625440468</v>
      </c>
    </row>
    <row r="9" spans="1:25" ht="30" customHeight="1">
      <c r="A9" s="27">
        <v>6</v>
      </c>
      <c r="B9" s="28"/>
      <c r="C9" s="29" t="s">
        <v>31</v>
      </c>
      <c r="D9" s="30">
        <v>40710</v>
      </c>
      <c r="E9" s="31" t="s">
        <v>32</v>
      </c>
      <c r="F9" s="32" t="s">
        <v>33</v>
      </c>
      <c r="G9" s="32" t="s">
        <v>24</v>
      </c>
      <c r="H9" s="32">
        <v>1</v>
      </c>
      <c r="I9" s="43">
        <v>1404130</v>
      </c>
      <c r="J9" s="43">
        <v>1173</v>
      </c>
      <c r="K9" s="43">
        <v>1840110</v>
      </c>
      <c r="L9" s="43">
        <v>1502</v>
      </c>
      <c r="M9" s="43">
        <v>2971700</v>
      </c>
      <c r="N9" s="43">
        <v>2379</v>
      </c>
      <c r="O9" s="43">
        <v>3702400</v>
      </c>
      <c r="P9" s="43">
        <v>2990</v>
      </c>
      <c r="Q9" s="34">
        <f t="shared" si="0"/>
        <v>9918340</v>
      </c>
      <c r="R9" s="34">
        <f t="shared" si="0"/>
        <v>8044</v>
      </c>
      <c r="S9" s="35" t="e">
        <f t="shared" si="1"/>
        <v>#VALUE!</v>
      </c>
      <c r="T9" s="35">
        <f t="shared" si="2"/>
        <v>1233.0109398309298</v>
      </c>
      <c r="U9" s="36">
        <v>0</v>
      </c>
      <c r="V9" s="37">
        <f t="shared" si="3"/>
      </c>
      <c r="W9" s="44">
        <v>9918340</v>
      </c>
      <c r="X9" s="44">
        <v>8044</v>
      </c>
      <c r="Y9" s="39">
        <f t="shared" si="4"/>
        <v>1233.0109398309298</v>
      </c>
    </row>
    <row r="10" spans="1:25" ht="30" customHeight="1">
      <c r="A10" s="27">
        <v>7</v>
      </c>
      <c r="B10" s="28"/>
      <c r="C10" s="45" t="s">
        <v>34</v>
      </c>
      <c r="D10" s="30">
        <v>40696</v>
      </c>
      <c r="E10" s="31" t="s">
        <v>28</v>
      </c>
      <c r="F10" s="32" t="s">
        <v>35</v>
      </c>
      <c r="G10" s="32" t="s">
        <v>24</v>
      </c>
      <c r="H10" s="32">
        <v>3</v>
      </c>
      <c r="I10" s="41">
        <v>1649930</v>
      </c>
      <c r="J10" s="41">
        <v>1453</v>
      </c>
      <c r="K10" s="41">
        <v>1775250</v>
      </c>
      <c r="L10" s="41">
        <v>1502</v>
      </c>
      <c r="M10" s="41">
        <v>2608140</v>
      </c>
      <c r="N10" s="41">
        <v>2074</v>
      </c>
      <c r="O10" s="41">
        <v>3170080</v>
      </c>
      <c r="P10" s="41">
        <v>2520</v>
      </c>
      <c r="Q10" s="34">
        <f aca="true" t="shared" si="5" ref="Q10:R12">+I10+K10+M10+O10</f>
        <v>9203400</v>
      </c>
      <c r="R10" s="34">
        <f>+J10+L10+N10+P10</f>
        <v>7549</v>
      </c>
      <c r="S10" s="35" t="e">
        <f>IF(Q10&lt;&gt;0,R10/G10,"")</f>
        <v>#VALUE!</v>
      </c>
      <c r="T10" s="35">
        <f>IF(Q10&lt;&gt;0,Q10/R10,"")</f>
        <v>1219.1548549476752</v>
      </c>
      <c r="U10" s="36">
        <v>16256285</v>
      </c>
      <c r="V10" s="37">
        <f>IF(U10&lt;&gt;0,-(U10-Q10)/U10,"")</f>
        <v>-0.4338558901987754</v>
      </c>
      <c r="W10" s="42">
        <v>72049615</v>
      </c>
      <c r="X10" s="42">
        <v>60303</v>
      </c>
      <c r="Y10" s="39">
        <f>W10/X10</f>
        <v>1194.7932109513622</v>
      </c>
    </row>
    <row r="11" spans="1:25" ht="30" customHeight="1">
      <c r="A11" s="27">
        <v>8</v>
      </c>
      <c r="B11" s="28"/>
      <c r="C11" s="40" t="s">
        <v>36</v>
      </c>
      <c r="D11" s="30">
        <v>40703</v>
      </c>
      <c r="E11" s="31" t="s">
        <v>19</v>
      </c>
      <c r="F11" s="32" t="s">
        <v>37</v>
      </c>
      <c r="G11" s="32">
        <v>25</v>
      </c>
      <c r="H11" s="32">
        <v>2</v>
      </c>
      <c r="I11" s="33">
        <v>1307780</v>
      </c>
      <c r="J11" s="33">
        <v>1144</v>
      </c>
      <c r="K11" s="33">
        <v>1726900</v>
      </c>
      <c r="L11" s="33">
        <v>1448</v>
      </c>
      <c r="M11" s="33">
        <v>2377410</v>
      </c>
      <c r="N11" s="33">
        <v>1903</v>
      </c>
      <c r="O11" s="33">
        <v>2906040</v>
      </c>
      <c r="P11" s="33">
        <v>2342</v>
      </c>
      <c r="Q11" s="34">
        <f t="shared" si="5"/>
        <v>8318130</v>
      </c>
      <c r="R11" s="34">
        <f t="shared" si="5"/>
        <v>6837</v>
      </c>
      <c r="S11" s="35">
        <f>IF(Q11&lt;&gt;0,R11/G11,"")</f>
        <v>273.48</v>
      </c>
      <c r="T11" s="35">
        <f>IF(Q11&lt;&gt;0,Q11/R11,"")</f>
        <v>1216.634488810882</v>
      </c>
      <c r="U11" s="36">
        <v>11252020</v>
      </c>
      <c r="V11" s="37">
        <f>IF(U11&lt;&gt;0,-(U11-Q11)/U11,"")</f>
        <v>-0.2607434042954065</v>
      </c>
      <c r="W11" s="38">
        <v>26324050</v>
      </c>
      <c r="X11" s="38">
        <v>22088</v>
      </c>
      <c r="Y11" s="39">
        <f>W11/X11</f>
        <v>1191.7806048533141</v>
      </c>
    </row>
    <row r="12" spans="1:25" ht="30" customHeight="1">
      <c r="A12" s="27">
        <v>9</v>
      </c>
      <c r="B12" s="28"/>
      <c r="C12" s="40" t="s">
        <v>38</v>
      </c>
      <c r="D12" s="30">
        <v>40703</v>
      </c>
      <c r="E12" s="31" t="s">
        <v>32</v>
      </c>
      <c r="F12" s="32">
        <v>17</v>
      </c>
      <c r="G12" s="32" t="s">
        <v>24</v>
      </c>
      <c r="H12" s="32">
        <v>2</v>
      </c>
      <c r="I12" s="43">
        <v>764100</v>
      </c>
      <c r="J12" s="43">
        <v>602</v>
      </c>
      <c r="K12" s="43">
        <v>1225600</v>
      </c>
      <c r="L12" s="43">
        <v>926</v>
      </c>
      <c r="M12" s="43">
        <v>2107320</v>
      </c>
      <c r="N12" s="43">
        <v>1602</v>
      </c>
      <c r="O12" s="43">
        <v>2320945</v>
      </c>
      <c r="P12" s="43">
        <v>1764</v>
      </c>
      <c r="Q12" s="34">
        <f t="shared" si="5"/>
        <v>6417965</v>
      </c>
      <c r="R12" s="34">
        <f t="shared" si="5"/>
        <v>4894</v>
      </c>
      <c r="S12" s="35" t="e">
        <f>IF(Q12&lt;&gt;0,R12/G12,"")</f>
        <v>#VALUE!</v>
      </c>
      <c r="T12" s="35">
        <f>IF(Q12&lt;&gt;0,Q12/R12,"")</f>
        <v>1311.3945647731916</v>
      </c>
      <c r="U12" s="36">
        <v>10027640</v>
      </c>
      <c r="V12" s="37">
        <f>IF(U12&lt;&gt;0,-(U12-Q12)/U12,"")</f>
        <v>-0.3599725359107427</v>
      </c>
      <c r="W12" s="44">
        <v>21605815</v>
      </c>
      <c r="X12" s="44">
        <v>17054</v>
      </c>
      <c r="Y12" s="39">
        <f>W12/X12</f>
        <v>1266.9060044564326</v>
      </c>
    </row>
    <row r="13" spans="1:25" ht="30" customHeight="1">
      <c r="A13" s="27">
        <v>10</v>
      </c>
      <c r="B13" s="28"/>
      <c r="C13" s="45" t="s">
        <v>39</v>
      </c>
      <c r="D13" s="30">
        <v>40710</v>
      </c>
      <c r="E13" s="31" t="s">
        <v>40</v>
      </c>
      <c r="F13" s="32">
        <v>5</v>
      </c>
      <c r="G13" s="32" t="s">
        <v>24</v>
      </c>
      <c r="H13" s="32">
        <v>1</v>
      </c>
      <c r="I13" s="46"/>
      <c r="J13" s="46"/>
      <c r="K13" s="46"/>
      <c r="L13" s="46"/>
      <c r="M13" s="46"/>
      <c r="N13" s="46"/>
      <c r="O13" s="46"/>
      <c r="P13" s="46"/>
      <c r="Q13" s="34">
        <v>2849660</v>
      </c>
      <c r="R13" s="34">
        <v>2357</v>
      </c>
      <c r="S13" s="35" t="e">
        <f>IF(Q13&lt;&gt;0,R13/G13,"")</f>
        <v>#VALUE!</v>
      </c>
      <c r="T13" s="35">
        <f>IF(Q13&lt;&gt;0,Q13/R13,"")</f>
        <v>1209.0199406024608</v>
      </c>
      <c r="U13" s="36">
        <v>0</v>
      </c>
      <c r="V13" s="37">
        <f>IF(U13&lt;&gt;0,-(U13-Q13)/U13,"")</f>
      </c>
      <c r="W13" s="38">
        <v>2844660</v>
      </c>
      <c r="X13" s="38">
        <v>2375</v>
      </c>
      <c r="Y13" s="39">
        <f>W13/X13</f>
        <v>1197.7515789473684</v>
      </c>
    </row>
    <row r="14" spans="1:25" ht="17.25">
      <c r="A14" s="47"/>
      <c r="B14" s="48"/>
      <c r="C14" s="49"/>
      <c r="D14" s="50"/>
      <c r="E14" s="51"/>
      <c r="F14" s="52"/>
      <c r="G14" s="52"/>
      <c r="H14" s="52"/>
      <c r="I14" s="53"/>
      <c r="J14" s="53"/>
      <c r="K14" s="53"/>
      <c r="L14" s="53"/>
      <c r="M14" s="53"/>
      <c r="N14" s="53"/>
      <c r="O14" s="53"/>
      <c r="P14" s="53"/>
      <c r="Q14" s="54"/>
      <c r="R14" s="53"/>
      <c r="S14" s="55"/>
      <c r="T14" s="53"/>
      <c r="U14" s="53"/>
      <c r="V14" s="53"/>
      <c r="W14" s="53"/>
      <c r="X14" s="53"/>
      <c r="Y14" s="53"/>
    </row>
    <row r="15" spans="1:25" ht="13.5">
      <c r="A15" s="56"/>
      <c r="B15" s="57" t="s">
        <v>41</v>
      </c>
      <c r="C15" s="57"/>
      <c r="D15" s="57"/>
      <c r="E15" s="57"/>
      <c r="F15" s="58"/>
      <c r="G15" s="58">
        <f>SUM(G4:G14)</f>
        <v>114</v>
      </c>
      <c r="H15" s="59"/>
      <c r="I15" s="60"/>
      <c r="J15" s="61"/>
      <c r="K15" s="60"/>
      <c r="L15" s="61"/>
      <c r="M15" s="60"/>
      <c r="N15" s="61"/>
      <c r="O15" s="60"/>
      <c r="P15" s="61"/>
      <c r="Q15" s="62">
        <f>SUM(Q4:Q14)</f>
        <v>141199780</v>
      </c>
      <c r="R15" s="63">
        <f>SUM(R4:R14)</f>
        <v>109487</v>
      </c>
      <c r="S15" s="64">
        <f>R15/G15</f>
        <v>960.4122807017544</v>
      </c>
      <c r="T15" s="65">
        <f>Q15/R15</f>
        <v>1289.6488167545006</v>
      </c>
      <c r="U15" s="62">
        <v>165060635</v>
      </c>
      <c r="V15" s="66">
        <f>IF(U15&lt;&gt;0,-(U15-Q15)/U15,"")</f>
        <v>-0.14455811950559866</v>
      </c>
      <c r="W15" s="67"/>
      <c r="X15" s="68"/>
      <c r="Y15" s="69"/>
    </row>
    <row r="16" spans="1:25" ht="17.25" customHeight="1">
      <c r="A16" s="70"/>
      <c r="B16" s="71"/>
      <c r="C16" s="72" t="s">
        <v>42</v>
      </c>
      <c r="D16" s="72"/>
      <c r="E16" s="73"/>
      <c r="F16" s="74"/>
      <c r="G16" s="74"/>
      <c r="H16" s="72"/>
      <c r="I16" s="72"/>
      <c r="J16" s="72"/>
      <c r="K16" s="72"/>
      <c r="L16" s="72"/>
      <c r="M16" s="72"/>
      <c r="N16" s="72"/>
      <c r="O16" s="72"/>
      <c r="P16" s="72"/>
      <c r="Q16" s="75"/>
      <c r="R16" s="72"/>
      <c r="S16" s="72"/>
      <c r="T16" s="72"/>
      <c r="U16" s="76" t="s">
        <v>43</v>
      </c>
      <c r="V16" s="76"/>
      <c r="W16" s="76"/>
      <c r="X16" s="76"/>
      <c r="Y16" s="76"/>
    </row>
    <row r="17" spans="1:25" ht="17.25">
      <c r="A17" s="70"/>
      <c r="B17" s="71"/>
      <c r="C17" s="72"/>
      <c r="D17" s="72"/>
      <c r="E17" s="73"/>
      <c r="F17" s="74"/>
      <c r="G17" s="74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2"/>
      <c r="S17" s="72"/>
      <c r="T17" s="72"/>
      <c r="U17" s="76"/>
      <c r="V17" s="76"/>
      <c r="W17" s="76"/>
      <c r="X17" s="76"/>
      <c r="Y17" s="76"/>
    </row>
    <row r="18" spans="1:25" ht="17.25">
      <c r="A18" s="70"/>
      <c r="B18" s="71"/>
      <c r="C18" s="72"/>
      <c r="D18" s="72"/>
      <c r="E18" s="73"/>
      <c r="F18" s="74"/>
      <c r="G18" s="74"/>
      <c r="H18" s="72"/>
      <c r="I18" s="72"/>
      <c r="J18" s="72"/>
      <c r="K18" s="72"/>
      <c r="L18" s="72"/>
      <c r="M18" s="72"/>
      <c r="N18" s="72"/>
      <c r="O18" s="72"/>
      <c r="P18" s="72"/>
      <c r="Q18" s="75"/>
      <c r="R18" s="72"/>
      <c r="S18" s="72"/>
      <c r="T18" s="72"/>
      <c r="U18" s="76"/>
      <c r="V18" s="76"/>
      <c r="W18" s="76"/>
      <c r="X18" s="76"/>
      <c r="Y18" s="76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2011-06-27T07:54:00Z</dcterms:modified>
  <cp:category/>
  <cp:version/>
  <cp:contentType/>
  <cp:contentStatus/>
  <cp:revision>1</cp:revision>
</cp:coreProperties>
</file>