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50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<sst xmlns="http://schemas.openxmlformats.org/spreadsheetml/2006/main" count="68" uniqueCount="44">
  <si>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</si>
  <si>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</si>
  <si>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</si>
  <si>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</si>
  <si>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</si>
  <si>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</si>
  <si>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</si>
  <si>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</si>
  <si>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</si>
  <si>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</si>
  <si>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</si>
  <si>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</si>
  <si>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</si>
  <si>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</si>
  <si>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</si>
  <si>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</si>
  <si>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</si>
  <si>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</si>
  <si>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</si>
  <si>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</si>
  <si>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</si>
  <si>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Mission: Impossible Phantom Protocol</t>
  </si>
  <si>
    <t>UIP</t>
  </si>
  <si>
    <t>34+2+1</t>
  </si>
  <si>
    <t>Puss In Boots</t>
  </si>
  <si>
    <t>22+1+33+1+1</t>
  </si>
  <si>
    <t>n/a</t>
  </si>
  <si>
    <t>New Year's Eve</t>
  </si>
  <si>
    <t>InterCom</t>
  </si>
  <si>
    <t>32+1</t>
  </si>
  <si>
    <t>Alvin and the Chipmunks: Chip-Wrecked</t>
  </si>
  <si>
    <t>26+1</t>
  </si>
  <si>
    <t>S.O.S. Love (local)</t>
  </si>
  <si>
    <t>Forum Hungary</t>
  </si>
  <si>
    <t>14+28</t>
  </si>
  <si>
    <t xml:space="preserve">Arthur Christmas </t>
  </si>
  <si>
    <t>17+26+1</t>
  </si>
  <si>
    <t>The Twilight Saga: Breaking Dawn Part 1</t>
  </si>
  <si>
    <t>Provideo</t>
  </si>
  <si>
    <t>The Change Up</t>
  </si>
  <si>
    <t>23+1</t>
  </si>
  <si>
    <t>Immortals</t>
  </si>
  <si>
    <t>The Rum Diary</t>
  </si>
  <si>
    <t>Big Bang Media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</si>
</sst>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9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16" borderId="5" applyNumberFormat="0" applyAlignment="0" applyProtection="0"/>
    <xf numFmtId="171" fontId="3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33" fillId="0" borderId="0">
      <alignment/>
      <protection/>
    </xf>
    <xf numFmtId="0" fontId="29" fillId="0" borderId="9" applyNumberFormat="0" applyFill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7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7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/>
    </xf>
    <xf numFmtId="3" fontId="15" fillId="25" borderId="26" xfId="39" applyNumberFormat="1" applyFont="1" applyFill="1" applyBorder="1" applyAlignment="1" applyProtection="1">
      <alignment horizontal="right"/>
      <protection/>
    </xf>
    <xf numFmtId="3" fontId="14" fillId="25" borderId="26" xfId="57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57" applyNumberFormat="1" applyFont="1" applyFill="1" applyBorder="1" applyAlignment="1" applyProtection="1">
      <alignment horizontal="right"/>
      <protection/>
    </xf>
    <xf numFmtId="0" fontId="14" fillId="25" borderId="26" xfId="0" applyFont="1" applyFill="1" applyBorder="1" applyAlignment="1">
      <alignment vertical="center"/>
    </xf>
    <xf numFmtId="198" fontId="14" fillId="25" borderId="26" xfId="39" applyNumberFormat="1" applyFont="1" applyFill="1" applyBorder="1" applyAlignment="1">
      <alignment/>
    </xf>
    <xf numFmtId="198" fontId="15" fillId="25" borderId="26" xfId="39" applyNumberFormat="1" applyFont="1" applyFill="1" applyBorder="1" applyAlignment="1">
      <alignment/>
    </xf>
    <xf numFmtId="3" fontId="14" fillId="25" borderId="25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 horizontal="right"/>
    </xf>
    <xf numFmtId="0" fontId="14" fillId="25" borderId="26" xfId="0" applyFont="1" applyFill="1" applyBorder="1" applyAlignment="1">
      <alignment horizontal="right"/>
    </xf>
    <xf numFmtId="3" fontId="14" fillId="25" borderId="26" xfId="42" applyNumberFormat="1" applyFont="1" applyFill="1" applyBorder="1" applyAlignment="1">
      <alignment horizontal="right"/>
    </xf>
    <xf numFmtId="3" fontId="15" fillId="25" borderId="26" xfId="55" applyNumberFormat="1" applyFont="1" applyFill="1" applyBorder="1">
      <alignment/>
      <protection/>
    </xf>
    <xf numFmtId="3" fontId="34" fillId="25" borderId="26" xfId="0" applyNumberFormat="1" applyFont="1" applyFill="1" applyBorder="1" applyAlignment="1">
      <alignment vertical="center"/>
    </xf>
    <xf numFmtId="0" fontId="11" fillId="24" borderId="28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9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Percent" xfId="57"/>
    <cellStyle name="Rossz" xfId="58"/>
    <cellStyle name="Semleges" xfId="59"/>
    <cellStyle name="Számítá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03082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601950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50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15-18 DECEMBER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C10" sqref="C10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8.8515625" style="0" customWidth="1"/>
    <col min="4" max="4" width="13.421875" style="0" customWidth="1"/>
    <col min="5" max="5" width="18.281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6" t="s">
        <v>0</v>
      </c>
      <c r="D2" s="78" t="s">
        <v>1</v>
      </c>
      <c r="E2" s="78" t="s">
        <v>2</v>
      </c>
      <c r="F2" s="82" t="s">
        <v>3</v>
      </c>
      <c r="G2" s="82" t="s">
        <v>4</v>
      </c>
      <c r="H2" s="82" t="s">
        <v>5</v>
      </c>
      <c r="I2" s="81" t="s">
        <v>18</v>
      </c>
      <c r="J2" s="81"/>
      <c r="K2" s="81" t="s">
        <v>6</v>
      </c>
      <c r="L2" s="81"/>
      <c r="M2" s="81" t="s">
        <v>7</v>
      </c>
      <c r="N2" s="81"/>
      <c r="O2" s="81" t="s">
        <v>8</v>
      </c>
      <c r="P2" s="81"/>
      <c r="Q2" s="81" t="s">
        <v>9</v>
      </c>
      <c r="R2" s="81"/>
      <c r="S2" s="81"/>
      <c r="T2" s="81"/>
      <c r="U2" s="81" t="s">
        <v>10</v>
      </c>
      <c r="V2" s="81"/>
      <c r="W2" s="81" t="s">
        <v>11</v>
      </c>
      <c r="X2" s="81"/>
      <c r="Y2" s="86"/>
    </row>
    <row r="3" spans="1:25" ht="30" customHeight="1">
      <c r="A3" s="13"/>
      <c r="B3" s="14"/>
      <c r="C3" s="77"/>
      <c r="D3" s="79"/>
      <c r="E3" s="80"/>
      <c r="F3" s="83"/>
      <c r="G3" s="83"/>
      <c r="H3" s="83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40892</v>
      </c>
      <c r="E4" s="57" t="s">
        <v>22</v>
      </c>
      <c r="F4" s="58" t="s">
        <v>23</v>
      </c>
      <c r="G4" s="58">
        <v>37</v>
      </c>
      <c r="H4" s="58">
        <v>1</v>
      </c>
      <c r="I4" s="59">
        <v>5984566</v>
      </c>
      <c r="J4" s="59">
        <v>4662</v>
      </c>
      <c r="K4" s="59">
        <v>7879680</v>
      </c>
      <c r="L4" s="59">
        <v>6301</v>
      </c>
      <c r="M4" s="59">
        <v>14187726</v>
      </c>
      <c r="N4" s="59">
        <v>11146</v>
      </c>
      <c r="O4" s="59">
        <v>10649464</v>
      </c>
      <c r="P4" s="59">
        <v>8335</v>
      </c>
      <c r="Q4" s="60">
        <f aca="true" t="shared" si="0" ref="Q4:R13">+I4+K4+M4+O4</f>
        <v>38701436</v>
      </c>
      <c r="R4" s="60">
        <f t="shared" si="0"/>
        <v>30444</v>
      </c>
      <c r="S4" s="61">
        <f aca="true" t="shared" si="1" ref="S4:S13">IF(Q4&lt;&gt;0,R4/G4,"")</f>
        <v>822.8108108108108</v>
      </c>
      <c r="T4" s="61">
        <f aca="true" t="shared" si="2" ref="T4:T13">IF(Q4&lt;&gt;0,Q4/R4,"")</f>
        <v>1271.23360924977</v>
      </c>
      <c r="U4" s="62">
        <v>0</v>
      </c>
      <c r="V4" s="63">
        <f aca="true" t="shared" si="3" ref="V4:V13">IF(U4&lt;&gt;0,-(U4-Q4)/U4,"")</f>
      </c>
      <c r="W4" s="48">
        <v>38701436</v>
      </c>
      <c r="X4" s="48">
        <v>30444</v>
      </c>
      <c r="Y4" s="50">
        <f aca="true" t="shared" si="4" ref="Y4:Y13">W4/X4</f>
        <v>1271.23360924977</v>
      </c>
    </row>
    <row r="5" spans="1:25" ht="30" customHeight="1">
      <c r="A5" s="40">
        <v>2</v>
      </c>
      <c r="B5" s="41"/>
      <c r="C5" s="55" t="s">
        <v>24</v>
      </c>
      <c r="D5" s="56">
        <v>40878</v>
      </c>
      <c r="E5" s="57" t="s">
        <v>22</v>
      </c>
      <c r="F5" s="58" t="s">
        <v>25</v>
      </c>
      <c r="G5" s="58" t="s">
        <v>26</v>
      </c>
      <c r="H5" s="58">
        <v>3</v>
      </c>
      <c r="I5" s="59">
        <v>2464570</v>
      </c>
      <c r="J5" s="59">
        <v>1968</v>
      </c>
      <c r="K5" s="59">
        <v>5438440</v>
      </c>
      <c r="L5" s="59">
        <v>4567</v>
      </c>
      <c r="M5" s="59">
        <v>15565344</v>
      </c>
      <c r="N5" s="59">
        <v>11775</v>
      </c>
      <c r="O5" s="59">
        <v>12110134</v>
      </c>
      <c r="P5" s="59">
        <v>9063</v>
      </c>
      <c r="Q5" s="60">
        <f t="shared" si="0"/>
        <v>35578488</v>
      </c>
      <c r="R5" s="60">
        <f t="shared" si="0"/>
        <v>27373</v>
      </c>
      <c r="S5" s="61" t="e">
        <f t="shared" si="1"/>
        <v>#VALUE!</v>
      </c>
      <c r="T5" s="61">
        <f t="shared" si="2"/>
        <v>1299.7657545756767</v>
      </c>
      <c r="U5" s="62">
        <v>63639756</v>
      </c>
      <c r="V5" s="63">
        <f t="shared" si="3"/>
        <v>-0.4409392770141985</v>
      </c>
      <c r="W5" s="48">
        <v>194772909</v>
      </c>
      <c r="X5" s="48">
        <v>146677</v>
      </c>
      <c r="Y5" s="50">
        <f t="shared" si="4"/>
        <v>1327.9035499771608</v>
      </c>
    </row>
    <row r="6" spans="1:25" ht="30" customHeight="1">
      <c r="A6" s="40">
        <v>3</v>
      </c>
      <c r="B6" s="41"/>
      <c r="C6" s="64" t="s">
        <v>27</v>
      </c>
      <c r="D6" s="56">
        <v>40885</v>
      </c>
      <c r="E6" s="57" t="s">
        <v>28</v>
      </c>
      <c r="F6" s="58" t="s">
        <v>29</v>
      </c>
      <c r="G6" s="58" t="s">
        <v>26</v>
      </c>
      <c r="H6" s="58">
        <v>2</v>
      </c>
      <c r="I6" s="65">
        <v>2164875</v>
      </c>
      <c r="J6" s="65">
        <v>1811</v>
      </c>
      <c r="K6" s="65">
        <v>4196145</v>
      </c>
      <c r="L6" s="65">
        <v>3512</v>
      </c>
      <c r="M6" s="65">
        <v>6986406</v>
      </c>
      <c r="N6" s="65">
        <v>5900</v>
      </c>
      <c r="O6" s="65">
        <v>3978743</v>
      </c>
      <c r="P6" s="65">
        <v>3192</v>
      </c>
      <c r="Q6" s="60">
        <f t="shared" si="0"/>
        <v>17326169</v>
      </c>
      <c r="R6" s="60">
        <f t="shared" si="0"/>
        <v>14415</v>
      </c>
      <c r="S6" s="61" t="e">
        <f t="shared" si="1"/>
        <v>#VALUE!</v>
      </c>
      <c r="T6" s="61">
        <f t="shared" si="2"/>
        <v>1201.9541449878598</v>
      </c>
      <c r="U6" s="62">
        <v>26760074</v>
      </c>
      <c r="V6" s="63">
        <f t="shared" si="3"/>
        <v>-0.3525365811768682</v>
      </c>
      <c r="W6" s="66">
        <v>52518335</v>
      </c>
      <c r="X6" s="66">
        <v>43634</v>
      </c>
      <c r="Y6" s="50">
        <f t="shared" si="4"/>
        <v>1203.610372645185</v>
      </c>
    </row>
    <row r="7" spans="1:25" ht="30" customHeight="1">
      <c r="A7" s="40">
        <v>4</v>
      </c>
      <c r="B7" s="41"/>
      <c r="C7" s="64" t="s">
        <v>30</v>
      </c>
      <c r="D7" s="56">
        <v>40892</v>
      </c>
      <c r="E7" s="57" t="s">
        <v>28</v>
      </c>
      <c r="F7" s="58" t="s">
        <v>31</v>
      </c>
      <c r="G7" s="58" t="s">
        <v>26</v>
      </c>
      <c r="H7" s="58">
        <v>1</v>
      </c>
      <c r="I7" s="65">
        <v>652100</v>
      </c>
      <c r="J7" s="65">
        <v>576</v>
      </c>
      <c r="K7" s="65">
        <v>1708639</v>
      </c>
      <c r="L7" s="65">
        <v>1535</v>
      </c>
      <c r="M7" s="65">
        <v>5759360</v>
      </c>
      <c r="N7" s="65">
        <v>5097</v>
      </c>
      <c r="O7" s="65">
        <v>4812346</v>
      </c>
      <c r="P7" s="65">
        <v>4281</v>
      </c>
      <c r="Q7" s="60">
        <f t="shared" si="0"/>
        <v>12932445</v>
      </c>
      <c r="R7" s="60">
        <f t="shared" si="0"/>
        <v>11489</v>
      </c>
      <c r="S7" s="61" t="e">
        <f t="shared" si="1"/>
        <v>#VALUE!</v>
      </c>
      <c r="T7" s="61">
        <f t="shared" si="2"/>
        <v>1125.6371311689443</v>
      </c>
      <c r="U7" s="62">
        <v>0</v>
      </c>
      <c r="V7" s="63">
        <f t="shared" si="3"/>
      </c>
      <c r="W7" s="66">
        <v>12932445</v>
      </c>
      <c r="X7" s="66">
        <v>11489</v>
      </c>
      <c r="Y7" s="50">
        <f t="shared" si="4"/>
        <v>1125.6371311689443</v>
      </c>
    </row>
    <row r="8" spans="1:25" ht="30" customHeight="1">
      <c r="A8" s="40">
        <v>5</v>
      </c>
      <c r="B8" s="41"/>
      <c r="C8" s="55" t="s">
        <v>32</v>
      </c>
      <c r="D8" s="56">
        <v>40892</v>
      </c>
      <c r="E8" s="57" t="s">
        <v>33</v>
      </c>
      <c r="F8" s="58" t="s">
        <v>34</v>
      </c>
      <c r="G8" s="58" t="s">
        <v>26</v>
      </c>
      <c r="H8" s="58">
        <v>1</v>
      </c>
      <c r="I8" s="59">
        <v>1414840</v>
      </c>
      <c r="J8" s="59">
        <v>1010</v>
      </c>
      <c r="K8" s="59">
        <v>2571665</v>
      </c>
      <c r="L8" s="59">
        <v>1880</v>
      </c>
      <c r="M8" s="59">
        <v>4733595</v>
      </c>
      <c r="N8" s="59">
        <v>3380</v>
      </c>
      <c r="O8" s="59">
        <v>3306910</v>
      </c>
      <c r="P8" s="59">
        <v>2376</v>
      </c>
      <c r="Q8" s="60">
        <f t="shared" si="0"/>
        <v>12027010</v>
      </c>
      <c r="R8" s="60">
        <f t="shared" si="0"/>
        <v>8646</v>
      </c>
      <c r="S8" s="61" t="e">
        <f t="shared" si="1"/>
        <v>#VALUE!</v>
      </c>
      <c r="T8" s="61">
        <f t="shared" si="2"/>
        <v>1391.0490400185056</v>
      </c>
      <c r="U8" s="62">
        <v>0</v>
      </c>
      <c r="V8" s="63">
        <f t="shared" si="3"/>
      </c>
      <c r="W8" s="48">
        <v>12027010</v>
      </c>
      <c r="X8" s="48">
        <v>8646</v>
      </c>
      <c r="Y8" s="50">
        <f t="shared" si="4"/>
        <v>1391.0490400185056</v>
      </c>
    </row>
    <row r="9" spans="1:25" ht="30" customHeight="1">
      <c r="A9" s="40">
        <v>6</v>
      </c>
      <c r="B9" s="41"/>
      <c r="C9" s="55" t="s">
        <v>35</v>
      </c>
      <c r="D9" s="56">
        <v>40871</v>
      </c>
      <c r="E9" s="57" t="s">
        <v>28</v>
      </c>
      <c r="F9" s="58" t="s">
        <v>36</v>
      </c>
      <c r="G9" s="58" t="s">
        <v>26</v>
      </c>
      <c r="H9" s="67">
        <v>4</v>
      </c>
      <c r="I9" s="65">
        <v>420720</v>
      </c>
      <c r="J9" s="65">
        <v>392</v>
      </c>
      <c r="K9" s="65">
        <v>991650</v>
      </c>
      <c r="L9" s="65">
        <v>966</v>
      </c>
      <c r="M9" s="65">
        <v>3036980</v>
      </c>
      <c r="N9" s="65">
        <v>2482</v>
      </c>
      <c r="O9" s="65">
        <v>3016040</v>
      </c>
      <c r="P9" s="65">
        <v>2502</v>
      </c>
      <c r="Q9" s="60">
        <f t="shared" si="0"/>
        <v>7465390</v>
      </c>
      <c r="R9" s="60">
        <f t="shared" si="0"/>
        <v>6342</v>
      </c>
      <c r="S9" s="61" t="e">
        <f t="shared" si="1"/>
        <v>#VALUE!</v>
      </c>
      <c r="T9" s="61">
        <f t="shared" si="2"/>
        <v>1177.1349731945759</v>
      </c>
      <c r="U9" s="62">
        <v>14039260</v>
      </c>
      <c r="V9" s="63">
        <f t="shared" si="3"/>
        <v>-0.4682490387670005</v>
      </c>
      <c r="W9" s="66">
        <v>77027090</v>
      </c>
      <c r="X9" s="66">
        <v>62517</v>
      </c>
      <c r="Y9" s="50">
        <f t="shared" si="4"/>
        <v>1232.0983092598813</v>
      </c>
    </row>
    <row r="10" spans="1:25" ht="30" customHeight="1">
      <c r="A10" s="40">
        <v>7</v>
      </c>
      <c r="B10" s="41"/>
      <c r="C10" s="55" t="s">
        <v>37</v>
      </c>
      <c r="D10" s="56">
        <v>40864</v>
      </c>
      <c r="E10" s="57" t="s">
        <v>38</v>
      </c>
      <c r="F10" s="58">
        <v>55</v>
      </c>
      <c r="G10" s="58" t="s">
        <v>26</v>
      </c>
      <c r="H10" s="67">
        <v>5</v>
      </c>
      <c r="I10" s="68">
        <v>582600</v>
      </c>
      <c r="J10" s="69">
        <v>491</v>
      </c>
      <c r="K10" s="68">
        <v>1067380</v>
      </c>
      <c r="L10" s="69">
        <v>910</v>
      </c>
      <c r="M10" s="68">
        <v>2020344</v>
      </c>
      <c r="N10" s="68">
        <v>1402</v>
      </c>
      <c r="O10" s="68">
        <v>1064010</v>
      </c>
      <c r="P10" s="69">
        <v>733</v>
      </c>
      <c r="Q10" s="60">
        <f t="shared" si="0"/>
        <v>4734334</v>
      </c>
      <c r="R10" s="60">
        <f t="shared" si="0"/>
        <v>3536</v>
      </c>
      <c r="S10" s="61" t="e">
        <f t="shared" si="1"/>
        <v>#VALUE!</v>
      </c>
      <c r="T10" s="61">
        <f t="shared" si="2"/>
        <v>1338.8953619909503</v>
      </c>
      <c r="U10" s="62">
        <v>12128803</v>
      </c>
      <c r="V10" s="63">
        <f t="shared" si="3"/>
        <v>-0.6096618932634985</v>
      </c>
      <c r="W10" s="62">
        <v>273510716</v>
      </c>
      <c r="X10" s="62">
        <v>234864</v>
      </c>
      <c r="Y10" s="50">
        <f t="shared" si="4"/>
        <v>1164.5493391920431</v>
      </c>
    </row>
    <row r="11" spans="1:25" ht="30" customHeight="1">
      <c r="A11" s="40">
        <v>8</v>
      </c>
      <c r="B11" s="41"/>
      <c r="C11" s="55" t="s">
        <v>39</v>
      </c>
      <c r="D11" s="56">
        <v>40871</v>
      </c>
      <c r="E11" s="57" t="s">
        <v>22</v>
      </c>
      <c r="F11" s="58" t="s">
        <v>40</v>
      </c>
      <c r="G11" s="58">
        <v>24</v>
      </c>
      <c r="H11" s="67">
        <v>4</v>
      </c>
      <c r="I11" s="59">
        <v>425310</v>
      </c>
      <c r="J11" s="59">
        <v>352</v>
      </c>
      <c r="K11" s="59">
        <v>1060460</v>
      </c>
      <c r="L11" s="59">
        <v>904</v>
      </c>
      <c r="M11" s="59">
        <v>1662720</v>
      </c>
      <c r="N11" s="59">
        <v>1352</v>
      </c>
      <c r="O11" s="59">
        <v>995340</v>
      </c>
      <c r="P11" s="59">
        <v>7930</v>
      </c>
      <c r="Q11" s="60">
        <f t="shared" si="0"/>
        <v>4143830</v>
      </c>
      <c r="R11" s="60">
        <f t="shared" si="0"/>
        <v>10538</v>
      </c>
      <c r="S11" s="61">
        <f t="shared" si="1"/>
        <v>439.0833333333333</v>
      </c>
      <c r="T11" s="61">
        <f t="shared" si="2"/>
        <v>393.22736762193966</v>
      </c>
      <c r="U11" s="62">
        <v>7486822</v>
      </c>
      <c r="V11" s="63">
        <f t="shared" si="3"/>
        <v>-0.4465168264986132</v>
      </c>
      <c r="W11" s="48">
        <v>48693318</v>
      </c>
      <c r="X11" s="48">
        <v>40063</v>
      </c>
      <c r="Y11" s="50">
        <f t="shared" si="4"/>
        <v>1215.4186656016773</v>
      </c>
    </row>
    <row r="12" spans="1:25" ht="30" customHeight="1">
      <c r="A12" s="40">
        <v>9</v>
      </c>
      <c r="B12" s="41"/>
      <c r="C12" s="55" t="s">
        <v>41</v>
      </c>
      <c r="D12" s="56">
        <v>40857</v>
      </c>
      <c r="E12" s="57" t="s">
        <v>38</v>
      </c>
      <c r="F12" s="58">
        <v>34</v>
      </c>
      <c r="G12" s="58" t="s">
        <v>26</v>
      </c>
      <c r="H12" s="67">
        <v>6</v>
      </c>
      <c r="I12" s="70">
        <v>334410</v>
      </c>
      <c r="J12" s="70">
        <v>215</v>
      </c>
      <c r="K12" s="70">
        <v>837680</v>
      </c>
      <c r="L12" s="70">
        <v>586</v>
      </c>
      <c r="M12" s="70">
        <v>1771980</v>
      </c>
      <c r="N12" s="70">
        <v>1173</v>
      </c>
      <c r="O12" s="70">
        <v>851050</v>
      </c>
      <c r="P12" s="70">
        <v>545</v>
      </c>
      <c r="Q12" s="60">
        <f t="shared" si="0"/>
        <v>3795120</v>
      </c>
      <c r="R12" s="60">
        <f t="shared" si="0"/>
        <v>2519</v>
      </c>
      <c r="S12" s="61" t="e">
        <f t="shared" si="1"/>
        <v>#VALUE!</v>
      </c>
      <c r="T12" s="61">
        <f t="shared" si="2"/>
        <v>1506.5978562921794</v>
      </c>
      <c r="U12" s="62">
        <v>7183360</v>
      </c>
      <c r="V12" s="63">
        <f t="shared" si="3"/>
        <v>-0.4716789914468995</v>
      </c>
      <c r="W12" s="71">
        <v>130733040</v>
      </c>
      <c r="X12" s="71">
        <v>87923</v>
      </c>
      <c r="Y12" s="50">
        <f t="shared" si="4"/>
        <v>1486.9037680697884</v>
      </c>
    </row>
    <row r="13" spans="1:25" ht="30" customHeight="1">
      <c r="A13" s="40">
        <v>10</v>
      </c>
      <c r="B13" s="41"/>
      <c r="C13" s="72" t="s">
        <v>42</v>
      </c>
      <c r="D13" s="56">
        <v>40878</v>
      </c>
      <c r="E13" s="57" t="s">
        <v>43</v>
      </c>
      <c r="F13" s="58">
        <v>23</v>
      </c>
      <c r="G13" s="58" t="s">
        <v>26</v>
      </c>
      <c r="H13" s="67">
        <v>3</v>
      </c>
      <c r="I13" s="59">
        <v>333206</v>
      </c>
      <c r="J13" s="59">
        <v>269</v>
      </c>
      <c r="K13" s="59">
        <v>674076</v>
      </c>
      <c r="L13" s="59">
        <v>545</v>
      </c>
      <c r="M13" s="59">
        <v>1103580</v>
      </c>
      <c r="N13" s="59">
        <v>864</v>
      </c>
      <c r="O13" s="59">
        <v>688330</v>
      </c>
      <c r="P13" s="59">
        <v>531</v>
      </c>
      <c r="Q13" s="60">
        <f t="shared" si="0"/>
        <v>2799192</v>
      </c>
      <c r="R13" s="60">
        <f t="shared" si="0"/>
        <v>2209</v>
      </c>
      <c r="S13" s="61" t="e">
        <f t="shared" si="1"/>
        <v>#VALUE!</v>
      </c>
      <c r="T13" s="61">
        <f t="shared" si="2"/>
        <v>1267.1760977818017</v>
      </c>
      <c r="U13" s="62">
        <v>5602832</v>
      </c>
      <c r="V13" s="63">
        <f t="shared" si="3"/>
        <v>-0.5003969421178432</v>
      </c>
      <c r="W13" s="48">
        <v>22272176</v>
      </c>
      <c r="X13" s="48">
        <v>17830</v>
      </c>
      <c r="Y13" s="50">
        <f t="shared" si="4"/>
        <v>1249.140549635446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73" t="s">
        <v>17</v>
      </c>
      <c r="C15" s="74"/>
      <c r="D15" s="74"/>
      <c r="E15" s="75"/>
      <c r="F15" s="23"/>
      <c r="G15" s="23">
        <f>SUM(G4:G14)</f>
        <v>61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139503414</v>
      </c>
      <c r="R15" s="27">
        <f>SUM(R4:R14)</f>
        <v>117511</v>
      </c>
      <c r="S15" s="28">
        <f>R15/G15</f>
        <v>1926.4098360655737</v>
      </c>
      <c r="T15" s="49">
        <f>Q15/R15</f>
        <v>1187.1519602420199</v>
      </c>
      <c r="U15" s="39">
        <v>150379991</v>
      </c>
      <c r="V15" s="38">
        <f>IF(U15&lt;&gt;0,-(U15-Q15)/U15,"")</f>
        <v>-0.07232728854199759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84" t="s">
        <v>19</v>
      </c>
      <c r="V16" s="84"/>
      <c r="W16" s="84"/>
      <c r="X16" s="84"/>
      <c r="Y16" s="84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5"/>
      <c r="V17" s="85"/>
      <c r="W17" s="85"/>
      <c r="X17" s="85"/>
      <c r="Y17" s="85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5"/>
      <c r="V18" s="85"/>
      <c r="W18" s="85"/>
      <c r="X18" s="85"/>
      <c r="Y18" s="85"/>
    </row>
  </sheetData>
  <sheetProtection/>
  <mergeCells count="15">
    <mergeCell ref="U16:Y18"/>
    <mergeCell ref="Q2:T2"/>
    <mergeCell ref="U2:V2"/>
    <mergeCell ref="W2:Y2"/>
    <mergeCell ref="M2:N2"/>
    <mergeCell ref="O2:P2"/>
    <mergeCell ref="F2:F3"/>
    <mergeCell ref="G2:G3"/>
    <mergeCell ref="H2:H3"/>
    <mergeCell ref="K2:L2"/>
    <mergeCell ref="I2:J2"/>
    <mergeCell ref="B15:E15"/>
    <mergeCell ref="C2:C3"/>
    <mergeCell ref="D2:D3"/>
    <mergeCell ref="E2:E3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2011-12-20T11:07:03Z</dcterms:modified>
  <cp:category/>
  <cp:version/>
  <cp:contentType/>
  <cp:contentStatus/>
</cp:coreProperties>
</file>