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1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<sst xmlns="http://schemas.openxmlformats.org/spreadsheetml/2006/main" count="62" uniqueCount="39">
  <si>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</si>
  <si>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</si>
  <si>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</si>
  <si>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</si>
  <si>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</si>
  <si>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</si>
  <si>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</si>
  <si>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</si>
  <si>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</si>
  <si>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</si>
  <si>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</si>
  <si>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</si>
  <si>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</si>
  <si>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</si>
  <si>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</si>
  <si>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</si>
  <si>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</si>
  <si>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</si>
  <si>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</si>
  <si>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</si>
  <si>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</si>
  <si>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Coraline</t>
  </si>
  <si>
    <t>UIP</t>
  </si>
  <si>
    <t>17+7+1</t>
  </si>
  <si>
    <t>Inkheart</t>
  </si>
  <si>
    <t>InterCom</t>
  </si>
  <si>
    <t>n/a</t>
  </si>
  <si>
    <t>Made in Hungaria (local)</t>
  </si>
  <si>
    <t>Budapest Film</t>
  </si>
  <si>
    <t>Watchmen</t>
  </si>
  <si>
    <t>Hotel for Dogs</t>
  </si>
  <si>
    <t>20+1</t>
  </si>
  <si>
    <t>My Bloody Valentine 3D</t>
  </si>
  <si>
    <t>Forum Hungary</t>
  </si>
  <si>
    <t>Marley &amp; Me</t>
  </si>
  <si>
    <t>He's Just Not that into You</t>
  </si>
  <si>
    <t>Taken</t>
  </si>
  <si>
    <t>SPI</t>
  </si>
  <si>
    <t>Slumdog Millionaire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</si>
</sst>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40" applyNumberFormat="1" applyFont="1" applyFill="1" applyBorder="1" applyAlignment="1" applyProtection="1">
      <alignment horizontal="right" vertical="center"/>
      <protection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4" fillId="34" borderId="26" xfId="40" applyNumberFormat="1" applyFont="1" applyFill="1" applyBorder="1" applyAlignment="1" applyProtection="1">
      <alignment horizontal="right"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56" fillId="34" borderId="26" xfId="0" applyNumberFormat="1" applyFont="1" applyFill="1" applyBorder="1" applyAlignment="1">
      <alignment vertical="center"/>
    </xf>
    <xf numFmtId="3" fontId="14" fillId="34" borderId="26" xfId="41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7067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2778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19-22 MARCH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H1">
      <selection activeCell="K15" sqref="K1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0.28125" style="0" customWidth="1"/>
    <col min="10" max="10" width="8.8515625" style="0" customWidth="1"/>
    <col min="11" max="11" width="11.7109375" style="0" customWidth="1"/>
    <col min="12" max="12" width="8.8515625" style="0" customWidth="1"/>
    <col min="13" max="13" width="10.7109375" style="0" customWidth="1"/>
    <col min="14" max="14" width="9.28125" style="0" customWidth="1"/>
    <col min="15" max="15" width="11.7109375" style="0" customWidth="1"/>
    <col min="16" max="16" width="8.71093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5.421875" style="0" customWidth="1"/>
    <col min="24" max="24" width="10.421875" style="0" customWidth="1"/>
    <col min="25" max="25" width="8.281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9" t="s">
        <v>0</v>
      </c>
      <c r="D2" s="71" t="s">
        <v>1</v>
      </c>
      <c r="E2" s="71" t="s">
        <v>2</v>
      </c>
      <c r="F2" s="74" t="s">
        <v>3</v>
      </c>
      <c r="G2" s="74" t="s">
        <v>4</v>
      </c>
      <c r="H2" s="74" t="s">
        <v>5</v>
      </c>
      <c r="I2" s="64" t="s">
        <v>18</v>
      </c>
      <c r="J2" s="64"/>
      <c r="K2" s="64" t="s">
        <v>6</v>
      </c>
      <c r="L2" s="64"/>
      <c r="M2" s="64" t="s">
        <v>7</v>
      </c>
      <c r="N2" s="64"/>
      <c r="O2" s="64" t="s">
        <v>8</v>
      </c>
      <c r="P2" s="64"/>
      <c r="Q2" s="64" t="s">
        <v>9</v>
      </c>
      <c r="R2" s="64"/>
      <c r="S2" s="64"/>
      <c r="T2" s="64"/>
      <c r="U2" s="64" t="s">
        <v>10</v>
      </c>
      <c r="V2" s="64"/>
      <c r="W2" s="64" t="s">
        <v>11</v>
      </c>
      <c r="X2" s="64"/>
      <c r="Y2" s="65"/>
    </row>
    <row r="3" spans="1:25" ht="30" customHeight="1">
      <c r="A3" s="13"/>
      <c r="B3" s="14"/>
      <c r="C3" s="70"/>
      <c r="D3" s="72"/>
      <c r="E3" s="73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8" t="s">
        <v>34</v>
      </c>
      <c r="D4" s="77">
        <v>39884</v>
      </c>
      <c r="E4" s="78" t="s">
        <v>25</v>
      </c>
      <c r="F4" s="79">
        <v>27</v>
      </c>
      <c r="G4" s="79" t="s">
        <v>26</v>
      </c>
      <c r="H4" s="79">
        <v>2</v>
      </c>
      <c r="I4" s="80">
        <v>2102862</v>
      </c>
      <c r="J4" s="80">
        <v>1973</v>
      </c>
      <c r="K4" s="80">
        <v>4694344</v>
      </c>
      <c r="L4" s="80">
        <v>4419</v>
      </c>
      <c r="M4" s="80">
        <v>10325515</v>
      </c>
      <c r="N4" s="80">
        <v>9537</v>
      </c>
      <c r="O4" s="80">
        <v>5798422</v>
      </c>
      <c r="P4" s="80">
        <v>5288</v>
      </c>
      <c r="Q4" s="51">
        <f>+I4+K4+M4+O4</f>
        <v>22921143</v>
      </c>
      <c r="R4" s="54">
        <f>+J4+L4+N4+P4</f>
        <v>21217</v>
      </c>
      <c r="S4" s="52" t="e">
        <f>IF(Q4&lt;&gt;0,R4/G4,"")</f>
        <v>#VALUE!</v>
      </c>
      <c r="T4" s="52">
        <f>IF(Q4&lt;&gt;0,Q4/R4,"")</f>
        <v>1080.319696469812</v>
      </c>
      <c r="U4" s="82">
        <v>34040744</v>
      </c>
      <c r="V4" s="83">
        <f>IF(U4&lt;&gt;0,-(U4-Q4)/U4,"")</f>
        <v>-0.32665563948896065</v>
      </c>
      <c r="W4" s="57">
        <v>65293853</v>
      </c>
      <c r="X4" s="57">
        <v>60515</v>
      </c>
      <c r="Y4" s="56">
        <f>W4/X4</f>
        <v>1078.9697265140874</v>
      </c>
    </row>
    <row r="5" spans="1:25" ht="30" customHeight="1">
      <c r="A5" s="40">
        <v>2</v>
      </c>
      <c r="B5" s="41"/>
      <c r="C5" s="84" t="s">
        <v>35</v>
      </c>
      <c r="D5" s="77">
        <v>39870</v>
      </c>
      <c r="E5" s="78" t="s">
        <v>25</v>
      </c>
      <c r="F5" s="79">
        <v>30</v>
      </c>
      <c r="G5" s="79" t="s">
        <v>26</v>
      </c>
      <c r="H5" s="79">
        <v>4</v>
      </c>
      <c r="I5" s="80">
        <v>1047530</v>
      </c>
      <c r="J5" s="80">
        <v>962</v>
      </c>
      <c r="K5" s="80">
        <v>2380590</v>
      </c>
      <c r="L5" s="80">
        <v>2149</v>
      </c>
      <c r="M5" s="80">
        <v>4506970</v>
      </c>
      <c r="N5" s="80">
        <v>4026</v>
      </c>
      <c r="O5" s="80">
        <v>2548419</v>
      </c>
      <c r="P5" s="80">
        <v>2250</v>
      </c>
      <c r="Q5" s="51">
        <f>+I5+K5+M5+O5</f>
        <v>10483509</v>
      </c>
      <c r="R5" s="54">
        <f>+J5+L5+N5+P5</f>
        <v>9387</v>
      </c>
      <c r="S5" s="52" t="e">
        <f>IF(Q5&lt;&gt;0,R5/G5,"")</f>
        <v>#VALUE!</v>
      </c>
      <c r="T5" s="52">
        <f>IF(Q5&lt;&gt;0,Q5/R5,"")</f>
        <v>1116.8114413550654</v>
      </c>
      <c r="U5" s="82">
        <v>14496385</v>
      </c>
      <c r="V5" s="83">
        <f>IF(U5&lt;&gt;0,-(U5-Q5)/U5,"")</f>
        <v>-0.2768190828265116</v>
      </c>
      <c r="W5" s="57">
        <v>100213556</v>
      </c>
      <c r="X5" s="57">
        <v>92583</v>
      </c>
      <c r="Y5" s="56">
        <f>W5/X5</f>
        <v>1082.4185433610921</v>
      </c>
    </row>
    <row r="6" spans="1:25" ht="30" customHeight="1">
      <c r="A6" s="40">
        <v>3</v>
      </c>
      <c r="B6" s="41"/>
      <c r="C6" s="78" t="s">
        <v>36</v>
      </c>
      <c r="D6" s="77">
        <v>39891</v>
      </c>
      <c r="E6" s="78" t="s">
        <v>37</v>
      </c>
      <c r="F6" s="79">
        <v>19</v>
      </c>
      <c r="G6" s="79" t="s">
        <v>26</v>
      </c>
      <c r="H6" s="79">
        <v>1</v>
      </c>
      <c r="I6" s="86"/>
      <c r="J6" s="86"/>
      <c r="K6" s="86"/>
      <c r="L6" s="86"/>
      <c r="M6" s="86"/>
      <c r="N6" s="86"/>
      <c r="O6" s="86"/>
      <c r="P6" s="86"/>
      <c r="Q6" s="51">
        <v>10434837</v>
      </c>
      <c r="R6" s="54">
        <v>10126</v>
      </c>
      <c r="S6" s="52" t="e">
        <f>IF(Q6&lt;&gt;0,R6/G6,"")</f>
        <v>#VALUE!</v>
      </c>
      <c r="T6" s="52">
        <f>IF(Q6&lt;&gt;0,Q6/R6,"")</f>
        <v>1030.4994074659294</v>
      </c>
      <c r="U6" s="82">
        <v>0</v>
      </c>
      <c r="V6" s="83">
        <f>IF(U6&lt;&gt;0,-(U6-Q6)/U6,"")</f>
      </c>
      <c r="W6" s="51">
        <v>10434837</v>
      </c>
      <c r="X6" s="51">
        <v>10126</v>
      </c>
      <c r="Y6" s="56">
        <f>W6/X6</f>
        <v>1030.4994074659294</v>
      </c>
    </row>
    <row r="7" spans="1:25" ht="30" customHeight="1">
      <c r="A7" s="40">
        <v>4</v>
      </c>
      <c r="B7" s="41"/>
      <c r="C7" s="84" t="s">
        <v>38</v>
      </c>
      <c r="D7" s="77">
        <v>39864</v>
      </c>
      <c r="E7" s="78" t="s">
        <v>33</v>
      </c>
      <c r="F7" s="79">
        <v>17</v>
      </c>
      <c r="G7" s="79" t="s">
        <v>26</v>
      </c>
      <c r="H7" s="79">
        <v>5</v>
      </c>
      <c r="I7" s="81">
        <v>1065860</v>
      </c>
      <c r="J7" s="81">
        <v>944</v>
      </c>
      <c r="K7" s="81">
        <v>2327150</v>
      </c>
      <c r="L7" s="81">
        <v>2024</v>
      </c>
      <c r="M7" s="81">
        <v>4393642</v>
      </c>
      <c r="N7" s="81">
        <v>3771</v>
      </c>
      <c r="O7" s="81">
        <v>2581187</v>
      </c>
      <c r="P7" s="81">
        <v>2254</v>
      </c>
      <c r="Q7" s="51">
        <f>+I7+K7+M7+O7</f>
        <v>10367839</v>
      </c>
      <c r="R7" s="54">
        <f>+J7+L7+N7+P7</f>
        <v>8993</v>
      </c>
      <c r="S7" s="52" t="e">
        <f>IF(Q7&lt;&gt;0,R7/G7,"")</f>
        <v>#VALUE!</v>
      </c>
      <c r="T7" s="52">
        <f>IF(Q7&lt;&gt;0,Q7/R7,"")</f>
        <v>1152.8787946180362</v>
      </c>
      <c r="U7" s="82">
        <v>13882719</v>
      </c>
      <c r="V7" s="83">
        <f>IF(U7&lt;&gt;0,-(U7-Q7)/U7,"")</f>
        <v>-0.253183832360217</v>
      </c>
      <c r="W7" s="53">
        <v>98795443</v>
      </c>
      <c r="X7" s="53">
        <v>91440</v>
      </c>
      <c r="Y7" s="56">
        <f>W7/X7</f>
        <v>1080.44010279965</v>
      </c>
    </row>
    <row r="8" spans="1:25" ht="30" customHeight="1">
      <c r="A8" s="40">
        <v>5</v>
      </c>
      <c r="B8" s="41"/>
      <c r="C8" s="48" t="s">
        <v>32</v>
      </c>
      <c r="D8" s="77">
        <v>39870</v>
      </c>
      <c r="E8" s="49" t="s">
        <v>33</v>
      </c>
      <c r="F8" s="50">
        <v>7</v>
      </c>
      <c r="G8" s="50" t="s">
        <v>26</v>
      </c>
      <c r="H8" s="50">
        <v>4</v>
      </c>
      <c r="I8" s="81">
        <v>818305</v>
      </c>
      <c r="J8" s="81">
        <v>528</v>
      </c>
      <c r="K8" s="81">
        <v>2098845</v>
      </c>
      <c r="L8" s="81">
        <v>1352</v>
      </c>
      <c r="M8" s="81">
        <v>3901070</v>
      </c>
      <c r="N8" s="81">
        <v>2525</v>
      </c>
      <c r="O8" s="81">
        <v>1855350</v>
      </c>
      <c r="P8" s="81">
        <v>1171</v>
      </c>
      <c r="Q8" s="51">
        <f aca="true" t="shared" si="0" ref="Q4:R8">+I8+K8+M8+O8</f>
        <v>8673570</v>
      </c>
      <c r="R8" s="54">
        <f t="shared" si="0"/>
        <v>5576</v>
      </c>
      <c r="S8" s="52" t="e">
        <f aca="true" t="shared" si="1" ref="S4:S13">IF(Q8&lt;&gt;0,R8/G8,"")</f>
        <v>#VALUE!</v>
      </c>
      <c r="T8" s="52">
        <f aca="true" t="shared" si="2" ref="T4:T13">IF(Q8&lt;&gt;0,Q8/R8,"")</f>
        <v>1555.5182926829268</v>
      </c>
      <c r="U8" s="82">
        <v>10603777</v>
      </c>
      <c r="V8" s="83">
        <f aca="true" t="shared" si="3" ref="V4:V13">IF(U8&lt;&gt;0,-(U8-Q8)/U8,"")</f>
        <v>-0.18203013888353178</v>
      </c>
      <c r="W8" s="53">
        <v>76014142</v>
      </c>
      <c r="X8" s="53">
        <v>49699</v>
      </c>
      <c r="Y8" s="56">
        <f aca="true" t="shared" si="4" ref="Y4:Y13">W8/X8</f>
        <v>1529.490372039679</v>
      </c>
    </row>
    <row r="9" spans="1:25" ht="30" customHeight="1">
      <c r="A9" s="40">
        <v>6</v>
      </c>
      <c r="B9" s="41"/>
      <c r="C9" s="76" t="s">
        <v>30</v>
      </c>
      <c r="D9" s="77">
        <v>39870</v>
      </c>
      <c r="E9" s="78" t="s">
        <v>22</v>
      </c>
      <c r="F9" s="79" t="s">
        <v>31</v>
      </c>
      <c r="G9" s="79">
        <v>21</v>
      </c>
      <c r="H9" s="79">
        <v>4</v>
      </c>
      <c r="I9" s="80">
        <v>232350</v>
      </c>
      <c r="J9" s="80">
        <v>260</v>
      </c>
      <c r="K9" s="81">
        <v>831895</v>
      </c>
      <c r="L9" s="81">
        <v>884</v>
      </c>
      <c r="M9" s="81">
        <v>3027370</v>
      </c>
      <c r="N9" s="81">
        <v>2903</v>
      </c>
      <c r="O9" s="81">
        <v>2607965</v>
      </c>
      <c r="P9" s="81">
        <v>2496</v>
      </c>
      <c r="Q9" s="51">
        <f aca="true" t="shared" si="5" ref="Q8:R13">+I9+K9+M9+O9</f>
        <v>6699580</v>
      </c>
      <c r="R9" s="54">
        <f t="shared" si="5"/>
        <v>6543</v>
      </c>
      <c r="S9" s="52">
        <f t="shared" si="1"/>
        <v>311.57142857142856</v>
      </c>
      <c r="T9" s="52">
        <f t="shared" si="2"/>
        <v>1023.9309185388965</v>
      </c>
      <c r="U9" s="82">
        <v>8220805</v>
      </c>
      <c r="V9" s="83">
        <f t="shared" si="3"/>
        <v>-0.18504574673648141</v>
      </c>
      <c r="W9" s="53">
        <v>49396183</v>
      </c>
      <c r="X9" s="53">
        <v>47873</v>
      </c>
      <c r="Y9" s="56">
        <f t="shared" si="4"/>
        <v>1031.817162074656</v>
      </c>
    </row>
    <row r="10" spans="1:25" ht="30" customHeight="1">
      <c r="A10" s="40">
        <v>7</v>
      </c>
      <c r="B10" s="41"/>
      <c r="C10" s="84" t="s">
        <v>29</v>
      </c>
      <c r="D10" s="77">
        <v>39877</v>
      </c>
      <c r="E10" s="78" t="s">
        <v>22</v>
      </c>
      <c r="F10" s="79">
        <v>28</v>
      </c>
      <c r="G10" s="79">
        <v>28</v>
      </c>
      <c r="H10" s="79">
        <v>3</v>
      </c>
      <c r="I10" s="80">
        <v>841895</v>
      </c>
      <c r="J10" s="80">
        <v>791</v>
      </c>
      <c r="K10" s="81">
        <v>1317652</v>
      </c>
      <c r="L10" s="81">
        <v>1203</v>
      </c>
      <c r="M10" s="81">
        <v>2493320</v>
      </c>
      <c r="N10" s="81">
        <v>2291</v>
      </c>
      <c r="O10" s="81">
        <v>1476544</v>
      </c>
      <c r="P10" s="81">
        <v>1355</v>
      </c>
      <c r="Q10" s="51">
        <f>+I10+K10+M10+O10</f>
        <v>6129411</v>
      </c>
      <c r="R10" s="54">
        <f>+J10+L10+N10+P10</f>
        <v>5640</v>
      </c>
      <c r="S10" s="52">
        <f t="shared" si="1"/>
        <v>201.42857142857142</v>
      </c>
      <c r="T10" s="52">
        <f t="shared" si="2"/>
        <v>1086.775</v>
      </c>
      <c r="U10" s="82">
        <v>13021507</v>
      </c>
      <c r="V10" s="83">
        <f t="shared" si="3"/>
        <v>-0.5292855888339192</v>
      </c>
      <c r="W10" s="53">
        <v>53761298</v>
      </c>
      <c r="X10" s="53">
        <v>49329</v>
      </c>
      <c r="Y10" s="56">
        <f t="shared" si="4"/>
        <v>1089.8517707636481</v>
      </c>
    </row>
    <row r="11" spans="1:25" ht="30" customHeight="1">
      <c r="A11" s="40">
        <v>8</v>
      </c>
      <c r="B11" s="41"/>
      <c r="C11" s="84" t="s">
        <v>27</v>
      </c>
      <c r="D11" s="77">
        <v>39849</v>
      </c>
      <c r="E11" s="78" t="s">
        <v>28</v>
      </c>
      <c r="F11" s="79">
        <v>30</v>
      </c>
      <c r="G11" s="79" t="s">
        <v>26</v>
      </c>
      <c r="H11" s="79">
        <v>7</v>
      </c>
      <c r="I11" s="85">
        <v>505390</v>
      </c>
      <c r="J11" s="85">
        <v>556</v>
      </c>
      <c r="K11" s="85">
        <v>1242030</v>
      </c>
      <c r="L11" s="85">
        <v>1211</v>
      </c>
      <c r="M11" s="85">
        <v>2763234</v>
      </c>
      <c r="N11" s="85">
        <v>2711</v>
      </c>
      <c r="O11" s="85">
        <v>1515670</v>
      </c>
      <c r="P11" s="85">
        <v>1455</v>
      </c>
      <c r="Q11" s="51">
        <f t="shared" si="5"/>
        <v>6026324</v>
      </c>
      <c r="R11" s="54">
        <f t="shared" si="5"/>
        <v>5933</v>
      </c>
      <c r="S11" s="52" t="e">
        <f t="shared" si="1"/>
        <v>#VALUE!</v>
      </c>
      <c r="T11" s="52">
        <f t="shared" si="2"/>
        <v>1015.7296477330187</v>
      </c>
      <c r="U11" s="82">
        <v>7738402</v>
      </c>
      <c r="V11" s="83">
        <f t="shared" si="3"/>
        <v>-0.22124438611485936</v>
      </c>
      <c r="W11" s="57">
        <v>189491916</v>
      </c>
      <c r="X11" s="57">
        <v>188500</v>
      </c>
      <c r="Y11" s="56">
        <f t="shared" si="4"/>
        <v>1005.2621538461539</v>
      </c>
    </row>
    <row r="12" spans="1:25" ht="30" customHeight="1">
      <c r="A12" s="40">
        <v>9</v>
      </c>
      <c r="B12" s="41"/>
      <c r="C12" s="48" t="s">
        <v>24</v>
      </c>
      <c r="D12" s="77">
        <v>39891</v>
      </c>
      <c r="E12" s="49" t="s">
        <v>25</v>
      </c>
      <c r="F12" s="50">
        <v>20</v>
      </c>
      <c r="G12" s="50" t="s">
        <v>26</v>
      </c>
      <c r="H12" s="50">
        <v>1</v>
      </c>
      <c r="I12" s="80">
        <v>562500</v>
      </c>
      <c r="J12" s="80">
        <v>507</v>
      </c>
      <c r="K12" s="80">
        <v>1140140</v>
      </c>
      <c r="L12" s="80">
        <v>1050</v>
      </c>
      <c r="M12" s="80">
        <v>2529040</v>
      </c>
      <c r="N12" s="80">
        <v>2316</v>
      </c>
      <c r="O12" s="80">
        <v>1735670</v>
      </c>
      <c r="P12" s="80">
        <v>1574</v>
      </c>
      <c r="Q12" s="51">
        <f>+I12+K12+M12+O12</f>
        <v>5967350</v>
      </c>
      <c r="R12" s="54">
        <f>+J12+L12+N12+P12</f>
        <v>5447</v>
      </c>
      <c r="S12" s="52" t="e">
        <f>IF(Q12&lt;&gt;0,R12/G12,"")</f>
        <v>#VALUE!</v>
      </c>
      <c r="T12" s="52">
        <f>IF(Q12&lt;&gt;0,Q12/R12,"")</f>
        <v>1095.5296493482651</v>
      </c>
      <c r="U12" s="82">
        <v>0</v>
      </c>
      <c r="V12" s="83">
        <f>IF(U12&lt;&gt;0,-(U12-Q12)/U12,"")</f>
      </c>
      <c r="W12" s="57">
        <v>5967350</v>
      </c>
      <c r="X12" s="57">
        <v>5447</v>
      </c>
      <c r="Y12" s="56">
        <f>W12/X12</f>
        <v>1095.5296493482651</v>
      </c>
    </row>
    <row r="13" spans="1:25" ht="30" customHeight="1">
      <c r="A13" s="40">
        <v>10</v>
      </c>
      <c r="B13" s="41"/>
      <c r="C13" s="76" t="s">
        <v>21</v>
      </c>
      <c r="D13" s="77">
        <v>39884</v>
      </c>
      <c r="E13" s="78" t="s">
        <v>22</v>
      </c>
      <c r="F13" s="79" t="s">
        <v>23</v>
      </c>
      <c r="G13" s="79">
        <v>25</v>
      </c>
      <c r="H13" s="79">
        <v>2</v>
      </c>
      <c r="I13" s="80">
        <v>380662</v>
      </c>
      <c r="J13" s="80">
        <v>283</v>
      </c>
      <c r="K13" s="81">
        <v>671260</v>
      </c>
      <c r="L13" s="81">
        <v>484</v>
      </c>
      <c r="M13" s="81">
        <v>1755249</v>
      </c>
      <c r="N13" s="81">
        <v>1341</v>
      </c>
      <c r="O13" s="81">
        <v>1460339</v>
      </c>
      <c r="P13" s="81">
        <v>1100</v>
      </c>
      <c r="Q13" s="51">
        <f t="shared" si="5"/>
        <v>4267510</v>
      </c>
      <c r="R13" s="54">
        <f t="shared" si="5"/>
        <v>3208</v>
      </c>
      <c r="S13" s="52">
        <f>IF(Q13&lt;&gt;0,R13/G13,"")</f>
        <v>128.32</v>
      </c>
      <c r="T13" s="52">
        <f>IF(Q13&lt;&gt;0,Q13/R13,"")</f>
        <v>1330.2711970074813</v>
      </c>
      <c r="U13" s="82">
        <v>7133539</v>
      </c>
      <c r="V13" s="83">
        <f>IF(U13&lt;&gt;0,-(U13-Q13)/U13,"")</f>
        <v>-0.4017681826650138</v>
      </c>
      <c r="W13" s="53">
        <v>12994467</v>
      </c>
      <c r="X13" s="53">
        <v>10421</v>
      </c>
      <c r="Y13" s="56">
        <f>W13/X13</f>
        <v>1246.9501007580845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5" thickBot="1">
      <c r="A15" s="22"/>
      <c r="B15" s="66" t="s">
        <v>17</v>
      </c>
      <c r="C15" s="67"/>
      <c r="D15" s="67"/>
      <c r="E15" s="68"/>
      <c r="F15" s="23"/>
      <c r="G15" s="23">
        <f>SUM(G4:G14)</f>
        <v>74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91971073</v>
      </c>
      <c r="R15" s="27">
        <f>SUM(R4:R14)</f>
        <v>82070</v>
      </c>
      <c r="S15" s="28">
        <f>R15/G15</f>
        <v>1109.054054054054</v>
      </c>
      <c r="T15" s="55">
        <f>Q15/R15</f>
        <v>1120.6418057755575</v>
      </c>
      <c r="U15" s="39">
        <v>117130535</v>
      </c>
      <c r="V15" s="38">
        <f>IF(U15&lt;&gt;0,-(U15-Q15)/U15,"")</f>
        <v>-0.21479848956550912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2" t="s">
        <v>19</v>
      </c>
      <c r="V16" s="62"/>
      <c r="W16" s="62"/>
      <c r="X16" s="62"/>
      <c r="Y16" s="62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3"/>
      <c r="V17" s="63"/>
      <c r="W17" s="63"/>
      <c r="X17" s="63"/>
      <c r="Y17" s="63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3"/>
      <c r="V18" s="63"/>
      <c r="W18" s="63"/>
      <c r="X18" s="63"/>
      <c r="Y18" s="63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2009-03-23T14:20:58Z</cp:lastPrinted>
  <dcterms:created xsi:type="dcterms:W3CDTF">2006-04-04T07:29:08Z</dcterms:created>
  <dcterms:modified xsi:type="dcterms:W3CDTF">2009-03-23T14:21:07Z</dcterms:modified>
  <cp:category/>
  <cp:version/>
  <cp:contentType/>
  <cp:contentStatus/>
</cp:coreProperties>
</file>