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4232" windowHeight="7932" activeTab="0"/>
  </bookViews>
  <sheets>
    <sheet name="Weekend Top 10 - WE 19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<sst xmlns="http://schemas.openxmlformats.org/spreadsheetml/2006/main" count="63" uniqueCount="41">
  <si>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</si>
  <si>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</si>
  <si>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</si>
  <si>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</si>
  <si>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</si>
  <si>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</si>
  <si>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</si>
  <si>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</si>
  <si>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</si>
  <si>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</si>
  <si>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</si>
  <si>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</si>
  <si>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</si>
  <si>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</si>
  <si>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</si>
  <si>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</si>
  <si>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</si>
  <si>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</si>
  <si>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</si>
  <si>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</si>
  <si>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</si>
  <si>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Angels &amp; Demons</t>
  </si>
  <si>
    <t>InterCom</t>
  </si>
  <si>
    <t>n/a</t>
  </si>
  <si>
    <t>Star Trek</t>
  </si>
  <si>
    <t>UIP</t>
  </si>
  <si>
    <t>24+1</t>
  </si>
  <si>
    <t>X-Men Origins: Wolverine</t>
  </si>
  <si>
    <t>Hannah Montana: The Movie</t>
  </si>
  <si>
    <t>Forum Hungary</t>
  </si>
  <si>
    <t>Duplicity</t>
  </si>
  <si>
    <t>27+1</t>
  </si>
  <si>
    <t>Monsters vs. Aliens</t>
  </si>
  <si>
    <t>26+11+1+1</t>
  </si>
  <si>
    <t>Fly Me To The Moon 3D</t>
  </si>
  <si>
    <t>Intersonic</t>
  </si>
  <si>
    <t>I Love You, Man</t>
  </si>
  <si>
    <t>Álom.net (local)</t>
  </si>
  <si>
    <t>HCC Media Group</t>
  </si>
  <si>
    <t>New in Town</t>
  </si>
  <si>
    <t>SPI/Forum Hungary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</si>
</sst>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</numFmts>
  <fonts count="57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0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5" fillId="34" borderId="26" xfId="0" applyFont="1" applyFill="1" applyBorder="1" applyAlignment="1" applyProtection="1">
      <alignment vertical="center"/>
      <protection locked="0"/>
    </xf>
    <xf numFmtId="0" fontId="15" fillId="34" borderId="26" xfId="0" applyFont="1" applyFill="1" applyBorder="1" applyAlignment="1" applyProtection="1">
      <alignment horizontal="left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3" fontId="16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14" fillId="34" borderId="26" xfId="60" applyNumberFormat="1" applyFont="1" applyFill="1" applyBorder="1" applyAlignment="1" applyProtection="1">
      <alignment horizontal="right" vertical="center"/>
      <protection/>
    </xf>
    <xf numFmtId="3" fontId="16" fillId="34" borderId="26" xfId="40" applyNumberFormat="1" applyFont="1" applyFill="1" applyBorder="1" applyAlignment="1">
      <alignment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 applyProtection="1">
      <alignment vertical="center"/>
      <protection locked="0"/>
    </xf>
    <xf numFmtId="189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5" fillId="34" borderId="26" xfId="0" applyNumberFormat="1" applyFont="1" applyFill="1" applyBorder="1" applyAlignment="1" applyProtection="1">
      <alignment horizontal="left" vertical="center"/>
      <protection locked="0"/>
    </xf>
    <xf numFmtId="3" fontId="14" fillId="34" borderId="26" xfId="0" applyNumberFormat="1" applyFont="1" applyFill="1" applyBorder="1" applyAlignment="1" applyProtection="1">
      <alignment horizontal="center" vertical="center"/>
      <protection locked="0"/>
    </xf>
    <xf numFmtId="3" fontId="14" fillId="34" borderId="26" xfId="40" applyNumberFormat="1" applyFont="1" applyFill="1" applyBorder="1" applyAlignment="1">
      <alignment horizontal="right"/>
    </xf>
    <xf numFmtId="3" fontId="16" fillId="34" borderId="26" xfId="40" applyNumberFormat="1" applyFont="1" applyFill="1" applyBorder="1" applyAlignment="1" applyProtection="1">
      <alignment horizontal="right"/>
      <protection/>
    </xf>
    <xf numFmtId="3" fontId="14" fillId="34" borderId="26" xfId="40" applyNumberFormat="1" applyFont="1" applyFill="1" applyBorder="1" applyAlignment="1" applyProtection="1">
      <alignment horizontal="right"/>
      <protection/>
    </xf>
    <xf numFmtId="3" fontId="16" fillId="34" borderId="26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3" fontId="56" fillId="34" borderId="26" xfId="0" applyNumberFormat="1" applyFont="1" applyFill="1" applyBorder="1" applyAlignment="1">
      <alignment vertical="center"/>
    </xf>
    <xf numFmtId="3" fontId="14" fillId="34" borderId="26" xfId="0" applyNumberFormat="1" applyFont="1" applyFill="1" applyBorder="1" applyAlignment="1">
      <alignment horizontal="right"/>
    </xf>
    <xf numFmtId="3" fontId="14" fillId="34" borderId="26" xfId="60" applyNumberFormat="1" applyFont="1" applyFill="1" applyBorder="1" applyAlignment="1" applyProtection="1">
      <alignment horizontal="right"/>
      <protection/>
    </xf>
    <xf numFmtId="183" fontId="14" fillId="34" borderId="26" xfId="6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635442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735050" y="447675"/>
          <a:ext cx="28575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19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14-17 MAY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V4" sqref="V4:V13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1.7109375" style="0" customWidth="1"/>
    <col min="10" max="10" width="9.28125" style="0" customWidth="1"/>
    <col min="11" max="11" width="13.7109375" style="0" customWidth="1"/>
    <col min="12" max="12" width="9.140625" style="0" customWidth="1"/>
    <col min="13" max="13" width="12.57421875" style="0" customWidth="1"/>
    <col min="14" max="14" width="8.7109375" style="0" customWidth="1"/>
    <col min="15" max="15" width="12.421875" style="0" customWidth="1"/>
    <col min="16" max="16" width="9.421875" style="0" customWidth="1"/>
    <col min="17" max="17" width="14.57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7.8515625" style="0" customWidth="1"/>
    <col min="24" max="24" width="12.8515625" style="0" customWidth="1"/>
    <col min="25" max="25" width="6.2812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7.25">
      <c r="A2" s="11"/>
      <c r="B2" s="12"/>
      <c r="C2" s="68" t="s">
        <v>0</v>
      </c>
      <c r="D2" s="70" t="s">
        <v>1</v>
      </c>
      <c r="E2" s="70" t="s">
        <v>2</v>
      </c>
      <c r="F2" s="59" t="s">
        <v>3</v>
      </c>
      <c r="G2" s="59" t="s">
        <v>4</v>
      </c>
      <c r="H2" s="59" t="s">
        <v>5</v>
      </c>
      <c r="I2" s="61" t="s">
        <v>18</v>
      </c>
      <c r="J2" s="61"/>
      <c r="K2" s="61" t="s">
        <v>6</v>
      </c>
      <c r="L2" s="61"/>
      <c r="M2" s="61" t="s">
        <v>7</v>
      </c>
      <c r="N2" s="61"/>
      <c r="O2" s="61" t="s">
        <v>8</v>
      </c>
      <c r="P2" s="61"/>
      <c r="Q2" s="61" t="s">
        <v>9</v>
      </c>
      <c r="R2" s="61"/>
      <c r="S2" s="61"/>
      <c r="T2" s="61"/>
      <c r="U2" s="61" t="s">
        <v>10</v>
      </c>
      <c r="V2" s="61"/>
      <c r="W2" s="61" t="s">
        <v>11</v>
      </c>
      <c r="X2" s="61"/>
      <c r="Y2" s="64"/>
    </row>
    <row r="3" spans="1:25" ht="30" customHeight="1">
      <c r="A3" s="13"/>
      <c r="B3" s="14"/>
      <c r="C3" s="69"/>
      <c r="D3" s="71"/>
      <c r="E3" s="72"/>
      <c r="F3" s="60"/>
      <c r="G3" s="60"/>
      <c r="H3" s="60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73" t="s">
        <v>21</v>
      </c>
      <c r="D4" s="74">
        <v>39946</v>
      </c>
      <c r="E4" s="75" t="s">
        <v>22</v>
      </c>
      <c r="F4" s="76">
        <v>44</v>
      </c>
      <c r="G4" s="76" t="s">
        <v>23</v>
      </c>
      <c r="H4" s="76">
        <v>1</v>
      </c>
      <c r="I4" s="77">
        <v>13848710</v>
      </c>
      <c r="J4" s="77">
        <v>12630</v>
      </c>
      <c r="K4" s="77">
        <v>18879240</v>
      </c>
      <c r="L4" s="77">
        <v>17213</v>
      </c>
      <c r="M4" s="77">
        <v>29049215</v>
      </c>
      <c r="N4" s="77">
        <v>25937</v>
      </c>
      <c r="O4" s="77">
        <v>18126650</v>
      </c>
      <c r="P4" s="77">
        <v>16186</v>
      </c>
      <c r="Q4" s="78">
        <f aca="true" t="shared" si="0" ref="Q4:R11">+I4+K4+M4+O4</f>
        <v>79903815</v>
      </c>
      <c r="R4" s="79">
        <f t="shared" si="0"/>
        <v>71966</v>
      </c>
      <c r="S4" s="84" t="e">
        <f>IF(Q4&lt;&gt;0,R4/G4,"")</f>
        <v>#VALUE!</v>
      </c>
      <c r="T4" s="84">
        <f>IF(Q4&lt;&gt;0,Q4/R4,"")</f>
        <v>1110.299516438318</v>
      </c>
      <c r="U4" s="80">
        <v>0</v>
      </c>
      <c r="V4" s="85">
        <f>IF(U4&lt;&gt;0,-(U4-Q4)/U4,"")</f>
      </c>
      <c r="W4" s="54">
        <v>94507561</v>
      </c>
      <c r="X4" s="54">
        <v>85550</v>
      </c>
      <c r="Y4" s="53">
        <f>W4/X4</f>
        <v>1104.7055639976622</v>
      </c>
    </row>
    <row r="5" spans="1:25" ht="30" customHeight="1">
      <c r="A5" s="40">
        <v>2</v>
      </c>
      <c r="B5" s="41"/>
      <c r="C5" s="48" t="s">
        <v>24</v>
      </c>
      <c r="D5" s="74">
        <v>39940</v>
      </c>
      <c r="E5" s="49" t="s">
        <v>25</v>
      </c>
      <c r="F5" s="50" t="s">
        <v>26</v>
      </c>
      <c r="G5" s="50">
        <v>25</v>
      </c>
      <c r="H5" s="50">
        <v>2</v>
      </c>
      <c r="I5" s="77">
        <v>1795480</v>
      </c>
      <c r="J5" s="77">
        <v>1601</v>
      </c>
      <c r="K5" s="81">
        <v>2742720</v>
      </c>
      <c r="L5" s="81">
        <v>2497</v>
      </c>
      <c r="M5" s="81">
        <v>4404160</v>
      </c>
      <c r="N5" s="81">
        <v>3917</v>
      </c>
      <c r="O5" s="81">
        <v>2849650</v>
      </c>
      <c r="P5" s="81">
        <v>2539</v>
      </c>
      <c r="Q5" s="78">
        <f t="shared" si="0"/>
        <v>11792010</v>
      </c>
      <c r="R5" s="79">
        <f t="shared" si="0"/>
        <v>10554</v>
      </c>
      <c r="S5" s="84">
        <f>IF(Q5&lt;&gt;0,R5/G5,"")</f>
        <v>422.16</v>
      </c>
      <c r="T5" s="84">
        <f>IF(Q5&lt;&gt;0,Q5/R5,"")</f>
        <v>1117.3024445707788</v>
      </c>
      <c r="U5" s="80">
        <v>25272775</v>
      </c>
      <c r="V5" s="85">
        <f>IF(U5&lt;&gt;0,-(U5-Q5)/U5,"")</f>
        <v>-0.53341055740812</v>
      </c>
      <c r="W5" s="51">
        <v>44792595</v>
      </c>
      <c r="X5" s="51">
        <v>40777</v>
      </c>
      <c r="Y5" s="53">
        <f>W5/X5</f>
        <v>1098.4769600510092</v>
      </c>
    </row>
    <row r="6" spans="1:25" ht="30" customHeight="1">
      <c r="A6" s="40">
        <v>3</v>
      </c>
      <c r="B6" s="41"/>
      <c r="C6" s="73" t="s">
        <v>27</v>
      </c>
      <c r="D6" s="74">
        <v>39933</v>
      </c>
      <c r="E6" s="75" t="s">
        <v>22</v>
      </c>
      <c r="F6" s="76">
        <v>29</v>
      </c>
      <c r="G6" s="76" t="s">
        <v>23</v>
      </c>
      <c r="H6" s="76">
        <v>3</v>
      </c>
      <c r="I6" s="77">
        <v>1585820</v>
      </c>
      <c r="J6" s="77">
        <v>1600</v>
      </c>
      <c r="K6" s="77">
        <v>2317230</v>
      </c>
      <c r="L6" s="77">
        <v>2189</v>
      </c>
      <c r="M6" s="77">
        <v>3936610</v>
      </c>
      <c r="N6" s="77">
        <v>3665</v>
      </c>
      <c r="O6" s="77">
        <v>2287920</v>
      </c>
      <c r="P6" s="77">
        <v>2090</v>
      </c>
      <c r="Q6" s="78">
        <f t="shared" si="0"/>
        <v>10127580</v>
      </c>
      <c r="R6" s="79">
        <f t="shared" si="0"/>
        <v>9544</v>
      </c>
      <c r="S6" s="84" t="e">
        <f>IF(Q6&lt;&gt;0,R6/G6,"")</f>
        <v>#VALUE!</v>
      </c>
      <c r="T6" s="84">
        <f>IF(Q6&lt;&gt;0,Q6/R6,"")</f>
        <v>1061.1462699077954</v>
      </c>
      <c r="U6" s="80">
        <v>20315290</v>
      </c>
      <c r="V6" s="85">
        <f>IF(U6&lt;&gt;0,-(U6-Q6)/U6,"")</f>
        <v>-0.501479919804246</v>
      </c>
      <c r="W6" s="54">
        <v>88168470</v>
      </c>
      <c r="X6" s="54">
        <v>82919</v>
      </c>
      <c r="Y6" s="53">
        <f>W6/X6</f>
        <v>1063.3084094115945</v>
      </c>
    </row>
    <row r="7" spans="1:25" ht="30" customHeight="1">
      <c r="A7" s="40">
        <v>4</v>
      </c>
      <c r="B7" s="41"/>
      <c r="C7" s="82" t="s">
        <v>28</v>
      </c>
      <c r="D7" s="74">
        <v>39926</v>
      </c>
      <c r="E7" s="75" t="s">
        <v>29</v>
      </c>
      <c r="F7" s="76">
        <v>28</v>
      </c>
      <c r="G7" s="76" t="s">
        <v>23</v>
      </c>
      <c r="H7" s="76">
        <v>4</v>
      </c>
      <c r="I7" s="81">
        <v>399860</v>
      </c>
      <c r="J7" s="81">
        <v>465</v>
      </c>
      <c r="K7" s="81">
        <v>1133385</v>
      </c>
      <c r="L7" s="81">
        <v>1182</v>
      </c>
      <c r="M7" s="81">
        <v>2706885</v>
      </c>
      <c r="N7" s="81">
        <v>2685</v>
      </c>
      <c r="O7" s="81">
        <v>1950030</v>
      </c>
      <c r="P7" s="81">
        <v>1908</v>
      </c>
      <c r="Q7" s="78">
        <f t="shared" si="0"/>
        <v>6190160</v>
      </c>
      <c r="R7" s="79">
        <f t="shared" si="0"/>
        <v>6240</v>
      </c>
      <c r="S7" s="84" t="e">
        <f>IF(Q7&lt;&gt;0,R7/G7,"")</f>
        <v>#VALUE!</v>
      </c>
      <c r="T7" s="84">
        <f>IF(Q7&lt;&gt;0,Q7/R7,"")</f>
        <v>992.0128205128206</v>
      </c>
      <c r="U7" s="80">
        <v>8550595</v>
      </c>
      <c r="V7" s="85">
        <f>IF(U7&lt;&gt;0,-(U7-Q7)/U7,"")</f>
        <v>-0.27605505815677156</v>
      </c>
      <c r="W7" s="51">
        <v>70962210</v>
      </c>
      <c r="X7" s="51">
        <v>70967</v>
      </c>
      <c r="Y7" s="53">
        <f>W7/X7</f>
        <v>999.9325038398129</v>
      </c>
    </row>
    <row r="8" spans="1:25" ht="30" customHeight="1">
      <c r="A8" s="40">
        <v>5</v>
      </c>
      <c r="B8" s="41"/>
      <c r="C8" s="48" t="s">
        <v>30</v>
      </c>
      <c r="D8" s="74">
        <v>39933</v>
      </c>
      <c r="E8" s="49" t="s">
        <v>25</v>
      </c>
      <c r="F8" s="50" t="s">
        <v>31</v>
      </c>
      <c r="G8" s="50">
        <v>27</v>
      </c>
      <c r="H8" s="50">
        <v>3</v>
      </c>
      <c r="I8" s="77">
        <v>591250</v>
      </c>
      <c r="J8" s="77">
        <v>549</v>
      </c>
      <c r="K8" s="81">
        <v>1207090</v>
      </c>
      <c r="L8" s="81">
        <v>1051</v>
      </c>
      <c r="M8" s="81">
        <v>1861930</v>
      </c>
      <c r="N8" s="81">
        <v>1597</v>
      </c>
      <c r="O8" s="81">
        <v>1002990</v>
      </c>
      <c r="P8" s="81">
        <v>870</v>
      </c>
      <c r="Q8" s="78">
        <f t="shared" si="0"/>
        <v>4663260</v>
      </c>
      <c r="R8" s="79">
        <f t="shared" si="0"/>
        <v>4067</v>
      </c>
      <c r="S8" s="84">
        <f>IF(Q8&lt;&gt;0,R8/G8,"")</f>
        <v>150.62962962962962</v>
      </c>
      <c r="T8" s="84">
        <f>IF(Q8&lt;&gt;0,Q8/R8,"")</f>
        <v>1146.6092943201377</v>
      </c>
      <c r="U8" s="80">
        <v>9508890</v>
      </c>
      <c r="V8" s="85">
        <f>IF(U8&lt;&gt;0,-(U8-Q8)/U8,"")</f>
        <v>-0.5095894473487442</v>
      </c>
      <c r="W8" s="51">
        <v>38817805</v>
      </c>
      <c r="X8" s="51">
        <v>34858</v>
      </c>
      <c r="Y8" s="53">
        <f>W8/X8</f>
        <v>1113.598169717138</v>
      </c>
    </row>
    <row r="9" spans="1:25" ht="30" customHeight="1">
      <c r="A9" s="40">
        <v>6</v>
      </c>
      <c r="B9" s="41"/>
      <c r="C9" s="82" t="s">
        <v>32</v>
      </c>
      <c r="D9" s="74">
        <v>39905</v>
      </c>
      <c r="E9" s="75" t="s">
        <v>25</v>
      </c>
      <c r="F9" s="76" t="s">
        <v>33</v>
      </c>
      <c r="G9" s="76">
        <v>39</v>
      </c>
      <c r="H9" s="76">
        <v>7</v>
      </c>
      <c r="I9" s="77">
        <v>271760</v>
      </c>
      <c r="J9" s="77">
        <v>206</v>
      </c>
      <c r="K9" s="81">
        <v>498690</v>
      </c>
      <c r="L9" s="81">
        <v>373</v>
      </c>
      <c r="M9" s="81">
        <v>1510590</v>
      </c>
      <c r="N9" s="81">
        <v>1176</v>
      </c>
      <c r="O9" s="81">
        <v>1310670</v>
      </c>
      <c r="P9" s="81">
        <v>1043</v>
      </c>
      <c r="Q9" s="78">
        <f t="shared" si="0"/>
        <v>3591710</v>
      </c>
      <c r="R9" s="79">
        <f t="shared" si="0"/>
        <v>2798</v>
      </c>
      <c r="S9" s="84">
        <f>IF(Q9&lt;&gt;0,R9/G9,"")</f>
        <v>71.74358974358974</v>
      </c>
      <c r="T9" s="84">
        <f>IF(Q9&lt;&gt;0,Q9/R9,"")</f>
        <v>1283.6704789135097</v>
      </c>
      <c r="U9" s="80">
        <v>4664142</v>
      </c>
      <c r="V9" s="85">
        <f>IF(U9&lt;&gt;0,-(U9-Q9)/U9,"")</f>
        <v>-0.2299312499490796</v>
      </c>
      <c r="W9" s="51">
        <v>130120115</v>
      </c>
      <c r="X9" s="51">
        <v>100241</v>
      </c>
      <c r="Y9" s="53">
        <f>W9/X9</f>
        <v>1298.072794565098</v>
      </c>
    </row>
    <row r="10" spans="1:25" ht="30" customHeight="1">
      <c r="A10" s="40">
        <v>7</v>
      </c>
      <c r="B10" s="41"/>
      <c r="C10" s="48" t="s">
        <v>34</v>
      </c>
      <c r="D10" s="74">
        <v>39940</v>
      </c>
      <c r="E10" s="49" t="s">
        <v>35</v>
      </c>
      <c r="F10" s="50">
        <v>19</v>
      </c>
      <c r="G10" s="50" t="s">
        <v>23</v>
      </c>
      <c r="H10" s="50">
        <v>2</v>
      </c>
      <c r="I10" s="83">
        <v>292455</v>
      </c>
      <c r="J10" s="83">
        <v>232</v>
      </c>
      <c r="K10" s="83">
        <v>465676</v>
      </c>
      <c r="L10" s="83">
        <v>365</v>
      </c>
      <c r="M10" s="83">
        <v>1451558</v>
      </c>
      <c r="N10" s="83">
        <v>1088</v>
      </c>
      <c r="O10" s="83">
        <v>1291298</v>
      </c>
      <c r="P10" s="83">
        <v>995</v>
      </c>
      <c r="Q10" s="78">
        <f t="shared" si="0"/>
        <v>3500987</v>
      </c>
      <c r="R10" s="79">
        <f t="shared" si="0"/>
        <v>2680</v>
      </c>
      <c r="S10" s="84" t="e">
        <f>IF(Q10&lt;&gt;0,R10/G10,"")</f>
        <v>#VALUE!</v>
      </c>
      <c r="T10" s="84">
        <f>IF(Q10&lt;&gt;0,Q10/R10,"")</f>
        <v>1306.3384328358209</v>
      </c>
      <c r="U10" s="80">
        <v>4712197</v>
      </c>
      <c r="V10" s="85">
        <f>IF(U10&lt;&gt;0,-(U10-Q10)/U10,"")</f>
        <v>-0.25703721639821087</v>
      </c>
      <c r="W10" s="80">
        <v>9200403</v>
      </c>
      <c r="X10" s="80">
        <v>6978</v>
      </c>
      <c r="Y10" s="53">
        <f>W10/X10</f>
        <v>1318.4871023215821</v>
      </c>
    </row>
    <row r="11" spans="1:25" ht="30" customHeight="1">
      <c r="A11" s="40">
        <v>8</v>
      </c>
      <c r="B11" s="41"/>
      <c r="C11" s="75" t="s">
        <v>36</v>
      </c>
      <c r="D11" s="74">
        <v>39926</v>
      </c>
      <c r="E11" s="75" t="s">
        <v>25</v>
      </c>
      <c r="F11" s="76" t="s">
        <v>31</v>
      </c>
      <c r="G11" s="76">
        <v>27</v>
      </c>
      <c r="H11" s="76">
        <v>4</v>
      </c>
      <c r="I11" s="77">
        <v>420350</v>
      </c>
      <c r="J11" s="77">
        <v>416</v>
      </c>
      <c r="K11" s="81">
        <v>860910</v>
      </c>
      <c r="L11" s="81">
        <v>796</v>
      </c>
      <c r="M11" s="81">
        <v>1333370</v>
      </c>
      <c r="N11" s="81">
        <v>1244</v>
      </c>
      <c r="O11" s="81">
        <v>648430</v>
      </c>
      <c r="P11" s="81">
        <v>591</v>
      </c>
      <c r="Q11" s="78">
        <f t="shared" si="0"/>
        <v>3263060</v>
      </c>
      <c r="R11" s="79">
        <f t="shared" si="0"/>
        <v>3047</v>
      </c>
      <c r="S11" s="84">
        <f>IF(Q11&lt;&gt;0,R11/G11,"")</f>
        <v>112.85185185185185</v>
      </c>
      <c r="T11" s="84">
        <f>IF(Q11&lt;&gt;0,Q11/R11,"")</f>
        <v>1070.909090909091</v>
      </c>
      <c r="U11" s="80">
        <v>5419890</v>
      </c>
      <c r="V11" s="85">
        <f>IF(U11&lt;&gt;0,-(U11-Q11)/U11,"")</f>
        <v>-0.39794719081014557</v>
      </c>
      <c r="W11" s="51">
        <v>37732970</v>
      </c>
      <c r="X11" s="51">
        <v>34848</v>
      </c>
      <c r="Y11" s="53">
        <f>W11/X11</f>
        <v>1082.7872474747476</v>
      </c>
    </row>
    <row r="12" spans="1:25" ht="30" customHeight="1">
      <c r="A12" s="40">
        <v>9</v>
      </c>
      <c r="B12" s="41"/>
      <c r="C12" s="73" t="s">
        <v>37</v>
      </c>
      <c r="D12" s="74">
        <v>39919</v>
      </c>
      <c r="E12" s="75" t="s">
        <v>38</v>
      </c>
      <c r="F12" s="76">
        <v>27</v>
      </c>
      <c r="G12" s="76" t="s">
        <v>23</v>
      </c>
      <c r="H12" s="76">
        <v>5</v>
      </c>
      <c r="I12" s="77"/>
      <c r="J12" s="77"/>
      <c r="K12" s="83"/>
      <c r="L12" s="83"/>
      <c r="M12" s="83"/>
      <c r="N12" s="83"/>
      <c r="O12" s="83"/>
      <c r="P12" s="83"/>
      <c r="Q12" s="78">
        <v>2679290</v>
      </c>
      <c r="R12" s="79">
        <v>2780</v>
      </c>
      <c r="S12" s="84" t="e">
        <f>IF(Q12&lt;&gt;0,R12/G12,"")</f>
        <v>#VALUE!</v>
      </c>
      <c r="T12" s="84">
        <f>IF(Q12&lt;&gt;0,Q12/R12,"")</f>
        <v>963.773381294964</v>
      </c>
      <c r="U12" s="80">
        <v>3403750</v>
      </c>
      <c r="V12" s="85">
        <f>IF(U12&lt;&gt;0,-(U12-Q12)/U12,"")</f>
        <v>-0.21284171869261845</v>
      </c>
      <c r="W12" s="78">
        <v>36162690</v>
      </c>
      <c r="X12" s="78">
        <v>39791</v>
      </c>
      <c r="Y12" s="53">
        <f>W12/X12</f>
        <v>908.8158126209445</v>
      </c>
    </row>
    <row r="13" spans="1:25" ht="30" customHeight="1">
      <c r="A13" s="40">
        <v>10</v>
      </c>
      <c r="B13" s="41"/>
      <c r="C13" s="75" t="s">
        <v>39</v>
      </c>
      <c r="D13" s="74">
        <v>39926</v>
      </c>
      <c r="E13" s="75" t="s">
        <v>40</v>
      </c>
      <c r="F13" s="76">
        <v>19</v>
      </c>
      <c r="G13" s="76" t="s">
        <v>23</v>
      </c>
      <c r="H13" s="76">
        <v>4</v>
      </c>
      <c r="I13" s="81">
        <v>386900</v>
      </c>
      <c r="J13" s="81">
        <v>348</v>
      </c>
      <c r="K13" s="81">
        <v>623200</v>
      </c>
      <c r="L13" s="81">
        <v>542</v>
      </c>
      <c r="M13" s="81">
        <v>916365</v>
      </c>
      <c r="N13" s="81">
        <v>780</v>
      </c>
      <c r="O13" s="81">
        <v>461345</v>
      </c>
      <c r="P13" s="81">
        <v>393</v>
      </c>
      <c r="Q13" s="78">
        <f>+I13+K13+M13+O13</f>
        <v>2387810</v>
      </c>
      <c r="R13" s="79">
        <f>+J13+L13+N13+P13</f>
        <v>2063</v>
      </c>
      <c r="S13" s="84" t="e">
        <f>IF(Q13&lt;&gt;0,R13/G13,"")</f>
        <v>#VALUE!</v>
      </c>
      <c r="T13" s="84">
        <f>IF(Q13&lt;&gt;0,Q13/R13,"")</f>
        <v>1157.4454677653903</v>
      </c>
      <c r="U13" s="80">
        <v>3641050</v>
      </c>
      <c r="V13" s="85">
        <f>IF(U13&lt;&gt;0,-(U13-Q13)/U13,"")</f>
        <v>-0.3441974155806704</v>
      </c>
      <c r="W13" s="51">
        <v>24997670</v>
      </c>
      <c r="X13" s="51">
        <v>21707</v>
      </c>
      <c r="Y13" s="53">
        <f>W13/X13</f>
        <v>1151.5948772285437</v>
      </c>
    </row>
    <row r="14" spans="1:25" ht="18" thickBot="1">
      <c r="A14" s="17"/>
      <c r="B14" s="16"/>
      <c r="C14" s="18"/>
      <c r="D14" s="19"/>
      <c r="E14" s="20"/>
      <c r="F14" s="21"/>
      <c r="G14" s="21"/>
      <c r="H14" s="21"/>
      <c r="I14" s="55"/>
      <c r="J14" s="55"/>
      <c r="K14" s="55"/>
      <c r="L14" s="55"/>
      <c r="M14" s="55"/>
      <c r="N14" s="55"/>
      <c r="O14" s="55"/>
      <c r="P14" s="55"/>
      <c r="Q14" s="56"/>
      <c r="R14" s="57"/>
      <c r="S14" s="58"/>
      <c r="T14" s="55"/>
      <c r="U14" s="55"/>
      <c r="V14" s="55"/>
      <c r="W14" s="55"/>
      <c r="X14" s="55"/>
      <c r="Y14" s="55"/>
    </row>
    <row r="15" spans="1:25" ht="15" thickBot="1">
      <c r="A15" s="22"/>
      <c r="B15" s="65" t="s">
        <v>17</v>
      </c>
      <c r="C15" s="66"/>
      <c r="D15" s="66"/>
      <c r="E15" s="67"/>
      <c r="F15" s="23"/>
      <c r="G15" s="23">
        <f>SUM(G4:G14)</f>
        <v>118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128099682</v>
      </c>
      <c r="R15" s="27">
        <f>SUM(R4:R14)</f>
        <v>115739</v>
      </c>
      <c r="S15" s="28">
        <f>R15/G15</f>
        <v>980.8389830508474</v>
      </c>
      <c r="T15" s="52">
        <f>Q15/R15</f>
        <v>1106.7978987203967</v>
      </c>
      <c r="U15" s="39">
        <v>87765682</v>
      </c>
      <c r="V15" s="38">
        <f>IF(U15&lt;&gt;0,-(U15-Q15)/U15,"")</f>
        <v>0.4595645938238137</v>
      </c>
      <c r="W15" s="29"/>
      <c r="X15" s="30"/>
      <c r="Y15" s="31"/>
    </row>
    <row r="16" spans="1:25" ht="17.25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2" t="s">
        <v>19</v>
      </c>
      <c r="V16" s="62"/>
      <c r="W16" s="62"/>
      <c r="X16" s="62"/>
      <c r="Y16" s="62"/>
    </row>
    <row r="17" spans="1:25" ht="17.25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63"/>
      <c r="V17" s="63"/>
      <c r="W17" s="63"/>
      <c r="X17" s="63"/>
      <c r="Y17" s="63"/>
    </row>
    <row r="18" spans="1:25" ht="17.25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63"/>
      <c r="V18" s="63"/>
      <c r="W18" s="63"/>
      <c r="X18" s="63"/>
      <c r="Y18" s="63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Andi</cp:lastModifiedBy>
  <cp:lastPrinted>2009-05-18T12:49:09Z</cp:lastPrinted>
  <dcterms:created xsi:type="dcterms:W3CDTF">2006-04-04T07:29:08Z</dcterms:created>
  <dcterms:modified xsi:type="dcterms:W3CDTF">2009-05-18T12:50:26Z</dcterms:modified>
  <cp:category/>
  <cp:version/>
  <cp:contentType/>
  <cp:contentStatus/>
</cp:coreProperties>
</file>