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32" windowHeight="7932" activeTab="0"/>
  </bookViews>
  <sheets>
    <sheet name="Weekend Top 10 - WE 28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<sst xmlns="http://schemas.openxmlformats.org/spreadsheetml/2006/main" count="63" uniqueCount="38">
  <si>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</si>
  <si>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</si>
  <si>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</si>
  <si>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</si>
  <si>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</si>
  <si>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</si>
  <si>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</si>
  <si>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</si>
  <si>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</si>
  <si>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</si>
  <si>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</si>
  <si>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</si>
  <si>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</si>
  <si>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</si>
  <si>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</si>
  <si>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</si>
  <si>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</si>
  <si>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</si>
  <si>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</si>
  <si>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</si>
  <si>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</si>
  <si>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Terminator Salvation</t>
  </si>
  <si>
    <t>InterCom</t>
  </si>
  <si>
    <t>n/a</t>
  </si>
  <si>
    <t>Angels &amp; Demons</t>
  </si>
  <si>
    <t>Coco avant Chanel</t>
  </si>
  <si>
    <t>Forum Hungary</t>
  </si>
  <si>
    <t>Ice Age: Dawn of the Dinosaurs</t>
  </si>
  <si>
    <t>32+15</t>
  </si>
  <si>
    <t>Ghosts of Girlfriends Past</t>
  </si>
  <si>
    <t>Intercom</t>
  </si>
  <si>
    <t>The Proposal</t>
  </si>
  <si>
    <t>Public Enemies</t>
  </si>
  <si>
    <t>UIP</t>
  </si>
  <si>
    <t>The Hangover</t>
  </si>
  <si>
    <t>Brüno</t>
  </si>
  <si>
    <t>Transformers: Revenge…</t>
  </si>
  <si>
    <t>40+1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</si>
</sst>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6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0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9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 applyProtection="1">
      <alignment vertical="center"/>
      <protection locked="0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0" borderId="26" xfId="40" applyNumberFormat="1" applyFont="1" applyFill="1" applyBorder="1" applyAlignment="1">
      <alignment horizontal="right"/>
    </xf>
    <xf numFmtId="3" fontId="16" fillId="34" borderId="26" xfId="40" applyNumberFormat="1" applyFont="1" applyFill="1" applyBorder="1" applyAlignment="1" applyProtection="1">
      <alignment horizontal="right"/>
      <protection/>
    </xf>
    <xf numFmtId="3" fontId="14" fillId="34" borderId="26" xfId="40" applyNumberFormat="1" applyFont="1" applyFill="1" applyBorder="1" applyAlignment="1" applyProtection="1">
      <alignment horizontal="right"/>
      <protection/>
    </xf>
    <xf numFmtId="3" fontId="14" fillId="34" borderId="26" xfId="60" applyNumberFormat="1" applyFont="1" applyFill="1" applyBorder="1" applyAlignment="1" applyProtection="1">
      <alignment horizontal="right"/>
      <protection/>
    </xf>
    <xf numFmtId="3" fontId="16" fillId="34" borderId="26" xfId="0" applyNumberFormat="1" applyFont="1" applyFill="1" applyBorder="1" applyAlignment="1">
      <alignment horizontal="right"/>
    </xf>
    <xf numFmtId="183" fontId="14" fillId="34" borderId="26" xfId="60" applyNumberFormat="1" applyFont="1" applyFill="1" applyBorder="1" applyAlignment="1" applyProtection="1">
      <alignment horizontal="right"/>
      <protection/>
    </xf>
    <xf numFmtId="3" fontId="16" fillId="0" borderId="26" xfId="40" applyNumberFormat="1" applyFont="1" applyBorder="1" applyAlignment="1">
      <alignment/>
    </xf>
    <xf numFmtId="3" fontId="56" fillId="34" borderId="26" xfId="0" applyNumberFormat="1" applyFont="1" applyFill="1" applyBorder="1" applyAlignment="1">
      <alignment vertical="center"/>
    </xf>
    <xf numFmtId="3" fontId="14" fillId="34" borderId="26" xfId="0" applyNumberFormat="1" applyFont="1" applyFill="1" applyBorder="1" applyAlignment="1">
      <alignment/>
    </xf>
    <xf numFmtId="3" fontId="14" fillId="34" borderId="26" xfId="60" applyNumberFormat="1" applyFont="1" applyFill="1" applyBorder="1" applyAlignment="1" applyProtection="1">
      <alignment horizontal="center"/>
      <protection/>
    </xf>
    <xf numFmtId="183" fontId="14" fillId="34" borderId="26" xfId="60" applyNumberFormat="1" applyFont="1" applyFill="1" applyBorder="1" applyAlignment="1" applyProtection="1">
      <alignment/>
      <protection/>
    </xf>
    <xf numFmtId="3" fontId="14" fillId="34" borderId="26" xfId="40" applyNumberFormat="1" applyFont="1" applyFill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781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28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16-19 JULY2009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E9" sqref="E9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>
      <c r="A2" s="11"/>
      <c r="B2" s="12"/>
      <c r="C2" s="62" t="s">
        <v>0</v>
      </c>
      <c r="D2" s="64" t="s">
        <v>1</v>
      </c>
      <c r="E2" s="64" t="s">
        <v>2</v>
      </c>
      <c r="F2" s="68" t="s">
        <v>3</v>
      </c>
      <c r="G2" s="68" t="s">
        <v>4</v>
      </c>
      <c r="H2" s="68" t="s">
        <v>5</v>
      </c>
      <c r="I2" s="67" t="s">
        <v>18</v>
      </c>
      <c r="J2" s="67"/>
      <c r="K2" s="67" t="s">
        <v>6</v>
      </c>
      <c r="L2" s="67"/>
      <c r="M2" s="67" t="s">
        <v>7</v>
      </c>
      <c r="N2" s="67"/>
      <c r="O2" s="67" t="s">
        <v>8</v>
      </c>
      <c r="P2" s="67"/>
      <c r="Q2" s="67" t="s">
        <v>9</v>
      </c>
      <c r="R2" s="67"/>
      <c r="S2" s="67"/>
      <c r="T2" s="67"/>
      <c r="U2" s="67" t="s">
        <v>10</v>
      </c>
      <c r="V2" s="67"/>
      <c r="W2" s="67" t="s">
        <v>11</v>
      </c>
      <c r="X2" s="67"/>
      <c r="Y2" s="72"/>
    </row>
    <row r="3" spans="1:25" ht="30" customHeight="1">
      <c r="A3" s="13"/>
      <c r="B3" s="14"/>
      <c r="C3" s="63"/>
      <c r="D3" s="65"/>
      <c r="E3" s="66"/>
      <c r="F3" s="69"/>
      <c r="G3" s="69"/>
      <c r="H3" s="69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73"/>
      <c r="C4" s="48" t="s">
        <v>27</v>
      </c>
      <c r="D4" s="75">
        <v>39995</v>
      </c>
      <c r="E4" s="49" t="s">
        <v>22</v>
      </c>
      <c r="F4" s="50" t="s">
        <v>28</v>
      </c>
      <c r="G4" s="50" t="s">
        <v>23</v>
      </c>
      <c r="H4" s="50">
        <v>3</v>
      </c>
      <c r="I4" s="78">
        <v>11936855</v>
      </c>
      <c r="J4" s="78">
        <v>9643</v>
      </c>
      <c r="K4" s="78">
        <v>11935980</v>
      </c>
      <c r="L4" s="78">
        <v>9332</v>
      </c>
      <c r="M4" s="78">
        <v>22688550</v>
      </c>
      <c r="N4" s="78">
        <v>17491</v>
      </c>
      <c r="O4" s="78">
        <v>26299655</v>
      </c>
      <c r="P4" s="78">
        <v>20310</v>
      </c>
      <c r="Q4" s="79">
        <f aca="true" t="shared" si="0" ref="Q4:R6">+I4+K4+M4+O4</f>
        <v>72861040</v>
      </c>
      <c r="R4" s="80">
        <f t="shared" si="0"/>
        <v>56776</v>
      </c>
      <c r="S4" s="81" t="e">
        <f>IF(Q4&lt;&gt;0,R4/G4,"")</f>
        <v>#VALUE!</v>
      </c>
      <c r="T4" s="81">
        <f>IF(Q4&lt;&gt;0,Q4/R4,"")</f>
        <v>1283.3070311399183</v>
      </c>
      <c r="U4" s="82">
        <v>109868585</v>
      </c>
      <c r="V4" s="83">
        <f>IF(U4&lt;&gt;0,-(U4-Q4)/U4,"")</f>
        <v>-0.3368346374898703</v>
      </c>
      <c r="W4" s="84">
        <v>478676615</v>
      </c>
      <c r="X4" s="84">
        <v>381825</v>
      </c>
      <c r="Y4" s="53">
        <f>W4/X4</f>
        <v>1253.6544621227001</v>
      </c>
    </row>
    <row r="5" spans="1:25" ht="30" customHeight="1">
      <c r="A5" s="40">
        <v>2</v>
      </c>
      <c r="B5" s="73"/>
      <c r="C5" s="74" t="s">
        <v>32</v>
      </c>
      <c r="D5" s="75">
        <v>40010</v>
      </c>
      <c r="E5" s="76" t="s">
        <v>33</v>
      </c>
      <c r="F5" s="77">
        <v>22</v>
      </c>
      <c r="G5" s="77">
        <v>22</v>
      </c>
      <c r="H5" s="77">
        <v>1</v>
      </c>
      <c r="I5" s="89">
        <v>3934005</v>
      </c>
      <c r="J5" s="89">
        <v>3326</v>
      </c>
      <c r="K5" s="86">
        <v>3805655</v>
      </c>
      <c r="L5" s="86">
        <v>3153</v>
      </c>
      <c r="M5" s="86">
        <v>5541839</v>
      </c>
      <c r="N5" s="86">
        <v>4572</v>
      </c>
      <c r="O5" s="86">
        <v>5506950</v>
      </c>
      <c r="P5" s="86">
        <v>4498</v>
      </c>
      <c r="Q5" s="79">
        <f t="shared" si="0"/>
        <v>18788449</v>
      </c>
      <c r="R5" s="80">
        <f t="shared" si="0"/>
        <v>15549</v>
      </c>
      <c r="S5" s="81">
        <f>IF(Q5&lt;&gt;0,R5/G5,"")</f>
        <v>706.7727272727273</v>
      </c>
      <c r="T5" s="81">
        <f>IF(Q5&lt;&gt;0,Q5/R5,"")</f>
        <v>1208.3380924818316</v>
      </c>
      <c r="U5" s="82">
        <v>0</v>
      </c>
      <c r="V5" s="83">
        <f>IF(U5&lt;&gt;0,-(U5-Q5)/U5,"")</f>
      </c>
      <c r="W5" s="51">
        <v>18788449</v>
      </c>
      <c r="X5" s="51">
        <v>15549</v>
      </c>
      <c r="Y5" s="53">
        <f>W5/X5</f>
        <v>1208.3380924818316</v>
      </c>
    </row>
    <row r="6" spans="1:25" ht="30" customHeight="1">
      <c r="A6" s="40">
        <v>3</v>
      </c>
      <c r="B6" s="73"/>
      <c r="C6" s="85" t="s">
        <v>34</v>
      </c>
      <c r="D6" s="75">
        <v>39982</v>
      </c>
      <c r="E6" s="76" t="s">
        <v>22</v>
      </c>
      <c r="F6" s="77">
        <v>29</v>
      </c>
      <c r="G6" s="77" t="s">
        <v>23</v>
      </c>
      <c r="H6" s="77">
        <v>5</v>
      </c>
      <c r="I6" s="89">
        <v>2574415</v>
      </c>
      <c r="J6" s="89">
        <v>2259</v>
      </c>
      <c r="K6" s="89">
        <v>2898045</v>
      </c>
      <c r="L6" s="89">
        <v>2449</v>
      </c>
      <c r="M6" s="89">
        <v>5646140</v>
      </c>
      <c r="N6" s="89">
        <v>4688</v>
      </c>
      <c r="O6" s="89">
        <v>5065930</v>
      </c>
      <c r="P6" s="89">
        <v>4196</v>
      </c>
      <c r="Q6" s="79">
        <f t="shared" si="0"/>
        <v>16184530</v>
      </c>
      <c r="R6" s="80">
        <f t="shared" si="0"/>
        <v>13592</v>
      </c>
      <c r="S6" s="81" t="e">
        <f>IF(Q6&lt;&gt;0,R6/G6,"")</f>
        <v>#VALUE!</v>
      </c>
      <c r="T6" s="81">
        <f>IF(Q6&lt;&gt;0,Q6/R6,"")</f>
        <v>1190.7394055326663</v>
      </c>
      <c r="U6" s="82">
        <v>17707450</v>
      </c>
      <c r="V6" s="83">
        <f>IF(U6&lt;&gt;0,-(U6-Q6)/U6,"")</f>
        <v>-0.08600447834103725</v>
      </c>
      <c r="W6" s="54">
        <v>188670645</v>
      </c>
      <c r="X6" s="54">
        <v>173631</v>
      </c>
      <c r="Y6" s="53">
        <f>W6/X6</f>
        <v>1086.6184321924081</v>
      </c>
    </row>
    <row r="7" spans="1:25" ht="30" customHeight="1">
      <c r="A7" s="40">
        <v>4</v>
      </c>
      <c r="B7" s="73"/>
      <c r="C7" s="74" t="s">
        <v>31</v>
      </c>
      <c r="D7" s="75">
        <v>39982</v>
      </c>
      <c r="E7" s="76" t="s">
        <v>26</v>
      </c>
      <c r="F7" s="77">
        <v>27</v>
      </c>
      <c r="G7" s="77" t="s">
        <v>23</v>
      </c>
      <c r="H7" s="77">
        <v>5</v>
      </c>
      <c r="I7" s="86">
        <v>1949190</v>
      </c>
      <c r="J7" s="86">
        <v>1679</v>
      </c>
      <c r="K7" s="86">
        <v>2319365</v>
      </c>
      <c r="L7" s="86">
        <v>1948</v>
      </c>
      <c r="M7" s="86">
        <v>3955860</v>
      </c>
      <c r="N7" s="86">
        <v>3250</v>
      </c>
      <c r="O7" s="86">
        <v>3711210</v>
      </c>
      <c r="P7" s="86">
        <v>3067</v>
      </c>
      <c r="Q7" s="79">
        <f aca="true" t="shared" si="1" ref="Q4:R9">+I7+K7+M7+O7</f>
        <v>11935625</v>
      </c>
      <c r="R7" s="80">
        <f t="shared" si="1"/>
        <v>9944</v>
      </c>
      <c r="S7" s="81" t="e">
        <f aca="true" t="shared" si="2" ref="S4:S13">IF(Q7&lt;&gt;0,R7/G7,"")</f>
        <v>#VALUE!</v>
      </c>
      <c r="T7" s="81">
        <f aca="true" t="shared" si="3" ref="T4:T13">IF(Q7&lt;&gt;0,Q7/R7,"")</f>
        <v>1200.284090909091</v>
      </c>
      <c r="U7" s="82">
        <v>13348650</v>
      </c>
      <c r="V7" s="83">
        <f aca="true" t="shared" si="4" ref="V4:V13">IF(U7&lt;&gt;0,-(U7-Q7)/U7,"")</f>
        <v>-0.10585527375427478</v>
      </c>
      <c r="W7" s="51">
        <v>168099465</v>
      </c>
      <c r="X7" s="51">
        <v>152670</v>
      </c>
      <c r="Y7" s="53">
        <f aca="true" t="shared" si="5" ref="Y4:Y13">W7/X7</f>
        <v>1101.0641579878168</v>
      </c>
    </row>
    <row r="8" spans="1:25" ht="30" customHeight="1">
      <c r="A8" s="40">
        <v>5</v>
      </c>
      <c r="B8" s="73"/>
      <c r="C8" s="48" t="s">
        <v>29</v>
      </c>
      <c r="D8" s="75">
        <v>40003</v>
      </c>
      <c r="E8" s="49" t="s">
        <v>30</v>
      </c>
      <c r="F8" s="50">
        <v>25</v>
      </c>
      <c r="G8" s="50" t="s">
        <v>23</v>
      </c>
      <c r="H8" s="50">
        <v>2</v>
      </c>
      <c r="I8" s="78">
        <v>1826020</v>
      </c>
      <c r="J8" s="78">
        <v>1590</v>
      </c>
      <c r="K8" s="78">
        <v>2206850</v>
      </c>
      <c r="L8" s="78">
        <v>1879</v>
      </c>
      <c r="M8" s="78">
        <v>3491170</v>
      </c>
      <c r="N8" s="78">
        <v>2901</v>
      </c>
      <c r="O8" s="78">
        <v>3199185</v>
      </c>
      <c r="P8" s="78">
        <v>2712</v>
      </c>
      <c r="Q8" s="79">
        <f t="shared" si="1"/>
        <v>10723225</v>
      </c>
      <c r="R8" s="80">
        <f t="shared" si="1"/>
        <v>9082</v>
      </c>
      <c r="S8" s="81" t="e">
        <f>IF(Q8&lt;&gt;0,R8/G8,"")</f>
        <v>#VALUE!</v>
      </c>
      <c r="T8" s="81">
        <f>IF(Q8&lt;&gt;0,Q8/R8,"")</f>
        <v>1180.7118476106584</v>
      </c>
      <c r="U8" s="82">
        <v>16388495</v>
      </c>
      <c r="V8" s="83">
        <f>IF(U8&lt;&gt;0,-(U8-Q8)/U8,"")</f>
        <v>-0.3456857997027793</v>
      </c>
      <c r="W8" s="84">
        <v>34534060</v>
      </c>
      <c r="X8" s="84">
        <v>30419</v>
      </c>
      <c r="Y8" s="53">
        <f>W8/X8</f>
        <v>1135.2792662480686</v>
      </c>
    </row>
    <row r="9" spans="1:25" ht="30" customHeight="1">
      <c r="A9" s="40">
        <v>6</v>
      </c>
      <c r="B9" s="41"/>
      <c r="C9" s="76" t="s">
        <v>36</v>
      </c>
      <c r="D9" s="75">
        <v>39988</v>
      </c>
      <c r="E9" s="76" t="s">
        <v>33</v>
      </c>
      <c r="F9" s="77" t="s">
        <v>37</v>
      </c>
      <c r="G9" s="77">
        <v>41</v>
      </c>
      <c r="H9" s="77">
        <v>4</v>
      </c>
      <c r="I9" s="89">
        <v>1757140</v>
      </c>
      <c r="J9" s="89">
        <v>1748</v>
      </c>
      <c r="K9" s="86">
        <v>1862105</v>
      </c>
      <c r="L9" s="86">
        <v>1575</v>
      </c>
      <c r="M9" s="86">
        <v>2985470</v>
      </c>
      <c r="N9" s="86">
        <v>2695</v>
      </c>
      <c r="O9" s="86">
        <v>3168895</v>
      </c>
      <c r="P9" s="86">
        <v>2841</v>
      </c>
      <c r="Q9" s="79">
        <f t="shared" si="1"/>
        <v>9773610</v>
      </c>
      <c r="R9" s="80">
        <f t="shared" si="1"/>
        <v>8859</v>
      </c>
      <c r="S9" s="81">
        <f>IF(Q9&lt;&gt;0,R9/G9,"")</f>
        <v>216.0731707317073</v>
      </c>
      <c r="T9" s="81">
        <f>IF(Q9&lt;&gt;0,Q9/R9,"")</f>
        <v>1103.2407720961735</v>
      </c>
      <c r="U9" s="82">
        <v>15358270</v>
      </c>
      <c r="V9" s="83">
        <f>IF(U9&lt;&gt;0,-(U9-Q9)/U9,"")</f>
        <v>-0.36362559064269606</v>
      </c>
      <c r="W9" s="51">
        <v>191349955</v>
      </c>
      <c r="X9" s="51">
        <v>181996</v>
      </c>
      <c r="Y9" s="53">
        <f>W9/X9</f>
        <v>1051.3964867359723</v>
      </c>
    </row>
    <row r="10" spans="1:25" ht="30" customHeight="1">
      <c r="A10" s="40">
        <v>7</v>
      </c>
      <c r="B10" s="73"/>
      <c r="C10" s="85" t="s">
        <v>35</v>
      </c>
      <c r="D10" s="75">
        <v>40004</v>
      </c>
      <c r="E10" s="76" t="s">
        <v>26</v>
      </c>
      <c r="F10" s="77">
        <v>22</v>
      </c>
      <c r="G10" s="77" t="s">
        <v>23</v>
      </c>
      <c r="H10" s="77">
        <v>2</v>
      </c>
      <c r="I10" s="86">
        <v>1176135</v>
      </c>
      <c r="J10" s="86">
        <v>1022</v>
      </c>
      <c r="K10" s="86">
        <v>1278245</v>
      </c>
      <c r="L10" s="86">
        <v>1060</v>
      </c>
      <c r="M10" s="86">
        <v>1856200</v>
      </c>
      <c r="N10" s="86">
        <v>1508</v>
      </c>
      <c r="O10" s="86">
        <v>1920770</v>
      </c>
      <c r="P10" s="86">
        <v>1593</v>
      </c>
      <c r="Q10" s="79">
        <f aca="true" t="shared" si="6" ref="Q8:R13">+I10+K10+M10+O10</f>
        <v>6231350</v>
      </c>
      <c r="R10" s="80">
        <f t="shared" si="6"/>
        <v>5183</v>
      </c>
      <c r="S10" s="81" t="e">
        <f t="shared" si="2"/>
        <v>#VALUE!</v>
      </c>
      <c r="T10" s="81">
        <f t="shared" si="3"/>
        <v>1202.267026818445</v>
      </c>
      <c r="U10" s="82">
        <v>9966865</v>
      </c>
      <c r="V10" s="83">
        <f t="shared" si="4"/>
        <v>-0.3747933778575309</v>
      </c>
      <c r="W10" s="51">
        <v>21413105</v>
      </c>
      <c r="X10" s="51">
        <v>18491</v>
      </c>
      <c r="Y10" s="53">
        <f t="shared" si="5"/>
        <v>1158.0285003515223</v>
      </c>
    </row>
    <row r="11" spans="1:25" ht="30" customHeight="1">
      <c r="A11" s="40">
        <v>8</v>
      </c>
      <c r="B11" s="73"/>
      <c r="C11" s="85" t="s">
        <v>25</v>
      </c>
      <c r="D11" s="75">
        <v>39989</v>
      </c>
      <c r="E11" s="76" t="s">
        <v>26</v>
      </c>
      <c r="F11" s="77">
        <v>5</v>
      </c>
      <c r="G11" s="77" t="s">
        <v>23</v>
      </c>
      <c r="H11" s="77">
        <v>4</v>
      </c>
      <c r="I11" s="86">
        <v>529520</v>
      </c>
      <c r="J11" s="86">
        <v>425</v>
      </c>
      <c r="K11" s="86">
        <v>608095</v>
      </c>
      <c r="L11" s="86">
        <v>490</v>
      </c>
      <c r="M11" s="86">
        <v>957220</v>
      </c>
      <c r="N11" s="86">
        <v>767</v>
      </c>
      <c r="O11" s="86">
        <v>853525</v>
      </c>
      <c r="P11" s="86">
        <v>726</v>
      </c>
      <c r="Q11" s="79">
        <f t="shared" si="6"/>
        <v>2948360</v>
      </c>
      <c r="R11" s="80">
        <f t="shared" si="6"/>
        <v>2408</v>
      </c>
      <c r="S11" s="87" t="e">
        <f t="shared" si="2"/>
        <v>#VALUE!</v>
      </c>
      <c r="T11" s="87">
        <f t="shared" si="3"/>
        <v>1224.4019933554816</v>
      </c>
      <c r="U11" s="82">
        <v>3873855</v>
      </c>
      <c r="V11" s="88">
        <f t="shared" si="4"/>
        <v>-0.23890801281927176</v>
      </c>
      <c r="W11" s="51">
        <v>29437267</v>
      </c>
      <c r="X11" s="51">
        <v>26127</v>
      </c>
      <c r="Y11" s="53">
        <f t="shared" si="5"/>
        <v>1126.6990852374938</v>
      </c>
    </row>
    <row r="12" spans="1:25" ht="30" customHeight="1">
      <c r="A12" s="40">
        <v>9</v>
      </c>
      <c r="B12" s="73"/>
      <c r="C12" s="74" t="s">
        <v>24</v>
      </c>
      <c r="D12" s="75">
        <v>39946</v>
      </c>
      <c r="E12" s="76" t="s">
        <v>22</v>
      </c>
      <c r="F12" s="77">
        <v>44</v>
      </c>
      <c r="G12" s="77" t="s">
        <v>23</v>
      </c>
      <c r="H12" s="77">
        <v>10</v>
      </c>
      <c r="I12" s="78">
        <v>387860</v>
      </c>
      <c r="J12" s="78">
        <v>365</v>
      </c>
      <c r="K12" s="78">
        <v>424670</v>
      </c>
      <c r="L12" s="78">
        <v>395</v>
      </c>
      <c r="M12" s="78">
        <v>836250</v>
      </c>
      <c r="N12" s="78">
        <v>658</v>
      </c>
      <c r="O12" s="78">
        <v>666730</v>
      </c>
      <c r="P12" s="78">
        <v>523</v>
      </c>
      <c r="Q12" s="79">
        <f t="shared" si="6"/>
        <v>2315510</v>
      </c>
      <c r="R12" s="80">
        <f t="shared" si="6"/>
        <v>1941</v>
      </c>
      <c r="S12" s="81" t="e">
        <f t="shared" si="2"/>
        <v>#VALUE!</v>
      </c>
      <c r="T12" s="81">
        <f t="shared" si="3"/>
        <v>1192.9469345698094</v>
      </c>
      <c r="U12" s="82">
        <v>3067170</v>
      </c>
      <c r="V12" s="83">
        <f t="shared" si="4"/>
        <v>-0.24506629890094125</v>
      </c>
      <c r="W12" s="84">
        <v>293131105</v>
      </c>
      <c r="X12" s="84">
        <v>274079</v>
      </c>
      <c r="Y12" s="53">
        <f t="shared" si="5"/>
        <v>1069.5131878035165</v>
      </c>
    </row>
    <row r="13" spans="1:25" ht="30" customHeight="1">
      <c r="A13" s="40">
        <v>10</v>
      </c>
      <c r="B13" s="73"/>
      <c r="C13" s="74" t="s">
        <v>21</v>
      </c>
      <c r="D13" s="75">
        <v>39968</v>
      </c>
      <c r="E13" s="76" t="s">
        <v>22</v>
      </c>
      <c r="F13" s="77">
        <v>44</v>
      </c>
      <c r="G13" s="77" t="s">
        <v>23</v>
      </c>
      <c r="H13" s="77">
        <v>7</v>
      </c>
      <c r="I13" s="78">
        <v>319070</v>
      </c>
      <c r="J13" s="78">
        <v>278</v>
      </c>
      <c r="K13" s="78">
        <v>373620</v>
      </c>
      <c r="L13" s="78">
        <v>360</v>
      </c>
      <c r="M13" s="78">
        <v>648410</v>
      </c>
      <c r="N13" s="78">
        <v>579</v>
      </c>
      <c r="O13" s="78">
        <v>647820</v>
      </c>
      <c r="P13" s="78">
        <v>540</v>
      </c>
      <c r="Q13" s="79">
        <f t="shared" si="6"/>
        <v>1988920</v>
      </c>
      <c r="R13" s="80">
        <f t="shared" si="6"/>
        <v>1757</v>
      </c>
      <c r="S13" s="81" t="e">
        <f t="shared" si="2"/>
        <v>#VALUE!</v>
      </c>
      <c r="T13" s="81">
        <f t="shared" si="3"/>
        <v>1131.9977233921456</v>
      </c>
      <c r="U13" s="82">
        <v>2594750</v>
      </c>
      <c r="V13" s="83">
        <f t="shared" si="4"/>
        <v>-0.23348299450814144</v>
      </c>
      <c r="W13" s="84">
        <v>185012150</v>
      </c>
      <c r="X13" s="84">
        <v>172658</v>
      </c>
      <c r="Y13" s="53">
        <f t="shared" si="5"/>
        <v>1071.5527227235343</v>
      </c>
    </row>
    <row r="14" spans="1:25" ht="18" thickBot="1">
      <c r="A14" s="17"/>
      <c r="B14" s="16"/>
      <c r="C14" s="18"/>
      <c r="D14" s="19"/>
      <c r="E14" s="20"/>
      <c r="F14" s="21"/>
      <c r="G14" s="21"/>
      <c r="H14" s="21"/>
      <c r="I14" s="55"/>
      <c r="J14" s="55"/>
      <c r="K14" s="55"/>
      <c r="L14" s="55"/>
      <c r="M14" s="55"/>
      <c r="N14" s="55"/>
      <c r="O14" s="55"/>
      <c r="P14" s="55"/>
      <c r="Q14" s="56"/>
      <c r="R14" s="57"/>
      <c r="S14" s="58"/>
      <c r="T14" s="55"/>
      <c r="U14" s="55"/>
      <c r="V14" s="55"/>
      <c r="W14" s="55"/>
      <c r="X14" s="55"/>
      <c r="Y14" s="55"/>
    </row>
    <row r="15" spans="1:25" ht="15" thickBot="1">
      <c r="A15" s="22"/>
      <c r="B15" s="59" t="s">
        <v>17</v>
      </c>
      <c r="C15" s="60"/>
      <c r="D15" s="60"/>
      <c r="E15" s="61"/>
      <c r="F15" s="23"/>
      <c r="G15" s="23">
        <f>SUM(G4:G14)</f>
        <v>63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153750619</v>
      </c>
      <c r="R15" s="27">
        <f>SUM(R4:R14)</f>
        <v>125091</v>
      </c>
      <c r="S15" s="28">
        <f>R15/G15</f>
        <v>1985.5714285714287</v>
      </c>
      <c r="T15" s="52">
        <f>Q15/R15</f>
        <v>1229.110159803663</v>
      </c>
      <c r="U15" s="39">
        <v>195488320</v>
      </c>
      <c r="V15" s="38">
        <f>IF(U15&lt;&gt;0,-(U15-Q15)/U15,"")</f>
        <v>-0.21350483241147092</v>
      </c>
      <c r="W15" s="29"/>
      <c r="X15" s="30"/>
      <c r="Y15" s="31"/>
    </row>
    <row r="16" spans="1:25" ht="17.25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0" t="s">
        <v>19</v>
      </c>
      <c r="V16" s="70"/>
      <c r="W16" s="70"/>
      <c r="X16" s="70"/>
      <c r="Y16" s="70"/>
    </row>
    <row r="17" spans="1:25" ht="17.25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1"/>
      <c r="V17" s="71"/>
      <c r="W17" s="71"/>
      <c r="X17" s="71"/>
      <c r="Y17" s="71"/>
    </row>
    <row r="18" spans="1:25" ht="17.25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1"/>
      <c r="V18" s="71"/>
      <c r="W18" s="71"/>
      <c r="X18" s="71"/>
      <c r="Y18" s="71"/>
    </row>
  </sheetData>
  <sheetProtection/>
  <mergeCells count="15"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2008-10-22T07:58:06Z</cp:lastPrinted>
  <dcterms:created xsi:type="dcterms:W3CDTF">2006-04-04T07:29:08Z</dcterms:created>
  <dcterms:modified xsi:type="dcterms:W3CDTF">2009-07-20T12:14:05Z</dcterms:modified>
  <cp:category/>
  <cp:version/>
  <cp:contentType/>
  <cp:contentStatus/>
</cp:coreProperties>
</file>