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<sst xmlns="http://schemas.openxmlformats.org/spreadsheetml/2006/main" count="64" uniqueCount="40">
  <si>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</si>
  <si>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</si>
  <si>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</si>
  <si>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</si>
  <si>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</si>
  <si>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</si>
  <si>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</si>
  <si>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</si>
  <si>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</si>
  <si>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</si>
  <si>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</si>
  <si>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</si>
  <si>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</si>
  <si>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</si>
  <si>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</si>
  <si>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</si>
  <si>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</si>
  <si>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</si>
  <si>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</si>
  <si>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</si>
  <si>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</si>
  <si>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Yes Man</t>
  </si>
  <si>
    <t>InterCom</t>
  </si>
  <si>
    <t>n/a</t>
  </si>
  <si>
    <t>Valami Amerika 2 (local)</t>
  </si>
  <si>
    <t>Budapest Film</t>
  </si>
  <si>
    <t>Bedtime Stories</t>
  </si>
  <si>
    <t>Forum Hungary</t>
  </si>
  <si>
    <t>RocknRolla</t>
  </si>
  <si>
    <t>Australia</t>
  </si>
  <si>
    <t>Tale of Despereaux</t>
  </si>
  <si>
    <t>UIP</t>
  </si>
  <si>
    <t>30+1</t>
  </si>
  <si>
    <t>Kaméleon (local)</t>
  </si>
  <si>
    <t>Hungaricom</t>
  </si>
  <si>
    <t>33+1</t>
  </si>
  <si>
    <t>The Duchess</t>
  </si>
  <si>
    <t>Saw V.</t>
  </si>
  <si>
    <t>Righteous Kill</t>
  </si>
  <si>
    <t>Best Hollywood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</si>
</sst>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4" fillId="34" borderId="26" xfId="40" applyNumberFormat="1" applyFont="1" applyFill="1" applyBorder="1" applyAlignment="1" applyProtection="1">
      <alignment horizontal="right" vertical="center"/>
      <protection locked="0"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1" applyNumberFormat="1" applyFont="1" applyFill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3" fontId="14" fillId="34" borderId="25" xfId="0" applyNumberFormat="1" applyFont="1" applyFill="1" applyBorder="1" applyAlignment="1" applyProtection="1">
      <alignment horizontal="center" vertical="center"/>
      <protection locked="0"/>
    </xf>
    <xf numFmtId="3" fontId="16" fillId="34" borderId="31" xfId="40" applyNumberFormat="1" applyFont="1" applyFill="1" applyBorder="1" applyAlignment="1" applyProtection="1">
      <alignment horizontal="right" vertical="center"/>
      <protection/>
    </xf>
    <xf numFmtId="183" fontId="14" fillId="34" borderId="25" xfId="60" applyNumberFormat="1" applyFont="1" applyFill="1" applyBorder="1" applyAlignment="1" applyProtection="1">
      <alignment vertical="center"/>
      <protection/>
    </xf>
    <xf numFmtId="3" fontId="14" fillId="34" borderId="31" xfId="60" applyNumberFormat="1" applyFont="1" applyFill="1" applyBorder="1" applyAlignment="1" applyProtection="1">
      <alignment horizontal="right" vertical="center"/>
      <protection/>
    </xf>
    <xf numFmtId="3" fontId="14" fillId="34" borderId="26" xfId="41" applyNumberFormat="1" applyFont="1" applyFill="1" applyBorder="1" applyAlignment="1">
      <alignment horizontal="right"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419100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21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133350</xdr:colOff>
      <xdr:row>0</xdr:row>
      <xdr:rowOff>447675</xdr:rowOff>
    </xdr:from>
    <xdr:to>
      <xdr:col>24</xdr:col>
      <xdr:colOff>419100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01875" y="447675"/>
          <a:ext cx="2857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JANUARY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2.14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11.00390625" style="0" customWidth="1"/>
    <col min="11" max="11" width="15.57421875" style="0" customWidth="1"/>
    <col min="12" max="12" width="11.140625" style="0" customWidth="1"/>
    <col min="13" max="13" width="15.00390625" style="0" customWidth="1"/>
    <col min="14" max="14" width="11.28125" style="0" customWidth="1"/>
    <col min="15" max="15" width="14.7109375" style="0" customWidth="1"/>
    <col min="16" max="16" width="11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6.281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2" t="s">
        <v>0</v>
      </c>
      <c r="D2" s="74" t="s">
        <v>1</v>
      </c>
      <c r="E2" s="74" t="s">
        <v>2</v>
      </c>
      <c r="F2" s="63" t="s">
        <v>3</v>
      </c>
      <c r="G2" s="63" t="s">
        <v>4</v>
      </c>
      <c r="H2" s="63" t="s">
        <v>5</v>
      </c>
      <c r="I2" s="65" t="s">
        <v>18</v>
      </c>
      <c r="J2" s="65"/>
      <c r="K2" s="65" t="s">
        <v>6</v>
      </c>
      <c r="L2" s="65"/>
      <c r="M2" s="65" t="s">
        <v>7</v>
      </c>
      <c r="N2" s="65"/>
      <c r="O2" s="65" t="s">
        <v>8</v>
      </c>
      <c r="P2" s="65"/>
      <c r="Q2" s="65" t="s">
        <v>9</v>
      </c>
      <c r="R2" s="65"/>
      <c r="S2" s="65"/>
      <c r="T2" s="65"/>
      <c r="U2" s="65" t="s">
        <v>10</v>
      </c>
      <c r="V2" s="65"/>
      <c r="W2" s="65" t="s">
        <v>11</v>
      </c>
      <c r="X2" s="65"/>
      <c r="Y2" s="68"/>
    </row>
    <row r="3" spans="1:25" ht="30" customHeight="1">
      <c r="A3" s="13"/>
      <c r="B3" s="14"/>
      <c r="C3" s="73"/>
      <c r="D3" s="75"/>
      <c r="E3" s="76"/>
      <c r="F3" s="64"/>
      <c r="G3" s="64"/>
      <c r="H3" s="6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77">
        <v>39828</v>
      </c>
      <c r="E4" s="49" t="s">
        <v>22</v>
      </c>
      <c r="F4" s="50">
        <v>28</v>
      </c>
      <c r="G4" s="50" t="s">
        <v>23</v>
      </c>
      <c r="H4" s="50">
        <v>1</v>
      </c>
      <c r="I4" s="78">
        <v>4380380</v>
      </c>
      <c r="J4" s="78">
        <v>4005</v>
      </c>
      <c r="K4" s="78">
        <v>7347785</v>
      </c>
      <c r="L4" s="78">
        <v>6701</v>
      </c>
      <c r="M4" s="78">
        <v>13958740</v>
      </c>
      <c r="N4" s="78">
        <v>12528</v>
      </c>
      <c r="O4" s="78">
        <v>8912175</v>
      </c>
      <c r="P4" s="78">
        <v>7910</v>
      </c>
      <c r="Q4" s="51">
        <f>+I4+K4+M4+O4</f>
        <v>34599080</v>
      </c>
      <c r="R4" s="55">
        <f>+J4+L4+N4+P4</f>
        <v>31144</v>
      </c>
      <c r="S4" s="52" t="e">
        <f aca="true" t="shared" si="0" ref="S4:S10">IF(Q4&lt;&gt;0,R4/G4,"")</f>
        <v>#VALUE!</v>
      </c>
      <c r="T4" s="52">
        <f aca="true" t="shared" si="1" ref="T4:T10">IF(Q4&lt;&gt;0,Q4/R4,"")</f>
        <v>1110.938864628821</v>
      </c>
      <c r="U4" s="79">
        <v>0</v>
      </c>
      <c r="V4" s="80">
        <f aca="true" t="shared" si="2" ref="V4:V10">IF(U4&lt;&gt;0,-(U4-Q4)/U4,"")</f>
      </c>
      <c r="W4" s="58">
        <v>34599080</v>
      </c>
      <c r="X4" s="58">
        <v>31144</v>
      </c>
      <c r="Y4" s="57">
        <f aca="true" t="shared" si="3" ref="Y4:Y10">W4/X4</f>
        <v>1110.938864628821</v>
      </c>
    </row>
    <row r="5" spans="1:25" ht="30" customHeight="1">
      <c r="A5" s="40">
        <v>2</v>
      </c>
      <c r="B5" s="41"/>
      <c r="C5" s="81" t="s">
        <v>24</v>
      </c>
      <c r="D5" s="77">
        <v>39800</v>
      </c>
      <c r="E5" s="82" t="s">
        <v>25</v>
      </c>
      <c r="F5" s="83">
        <v>40</v>
      </c>
      <c r="G5" s="83" t="s">
        <v>23</v>
      </c>
      <c r="H5" s="83">
        <v>5</v>
      </c>
      <c r="I5" s="84">
        <v>2902720</v>
      </c>
      <c r="J5" s="84">
        <v>2727</v>
      </c>
      <c r="K5" s="84">
        <v>5618240</v>
      </c>
      <c r="L5" s="84">
        <v>5026</v>
      </c>
      <c r="M5" s="84">
        <v>12855735</v>
      </c>
      <c r="N5" s="84">
        <v>11294</v>
      </c>
      <c r="O5" s="84">
        <v>7234185</v>
      </c>
      <c r="P5" s="84">
        <v>6336</v>
      </c>
      <c r="Q5" s="51">
        <f>+I5+K5+M5+O5</f>
        <v>28610880</v>
      </c>
      <c r="R5" s="55">
        <f>+J5+L5+N5+P5</f>
        <v>25383</v>
      </c>
      <c r="S5" s="52" t="e">
        <f t="shared" si="0"/>
        <v>#VALUE!</v>
      </c>
      <c r="T5" s="52">
        <f t="shared" si="1"/>
        <v>1127.1670015364614</v>
      </c>
      <c r="U5" s="79">
        <v>35470565</v>
      </c>
      <c r="V5" s="80">
        <f t="shared" si="2"/>
        <v>-0.19339091441030049</v>
      </c>
      <c r="W5" s="58">
        <v>344223297</v>
      </c>
      <c r="X5" s="58">
        <v>318805</v>
      </c>
      <c r="Y5" s="57">
        <f t="shared" si="3"/>
        <v>1079.7299195432945</v>
      </c>
    </row>
    <row r="6" spans="1:25" ht="30" customHeight="1">
      <c r="A6" s="40">
        <v>3</v>
      </c>
      <c r="B6" s="41"/>
      <c r="C6" s="85" t="s">
        <v>26</v>
      </c>
      <c r="D6" s="77">
        <v>39807</v>
      </c>
      <c r="E6" s="82" t="s">
        <v>27</v>
      </c>
      <c r="F6" s="83">
        <v>33</v>
      </c>
      <c r="G6" s="83" t="s">
        <v>23</v>
      </c>
      <c r="H6" s="83">
        <v>4</v>
      </c>
      <c r="I6" s="86">
        <v>777730</v>
      </c>
      <c r="J6" s="86">
        <v>791</v>
      </c>
      <c r="K6" s="86">
        <v>1998800</v>
      </c>
      <c r="L6" s="86">
        <v>1976</v>
      </c>
      <c r="M6" s="86">
        <v>6296455</v>
      </c>
      <c r="N6" s="86">
        <v>5850</v>
      </c>
      <c r="O6" s="86">
        <v>4143080</v>
      </c>
      <c r="P6" s="86">
        <v>3836</v>
      </c>
      <c r="Q6" s="51">
        <f aca="true" t="shared" si="4" ref="Q6:R12">+I6+K6+M6+O6</f>
        <v>13216065</v>
      </c>
      <c r="R6" s="55">
        <f t="shared" si="4"/>
        <v>12453</v>
      </c>
      <c r="S6" s="52" t="e">
        <f t="shared" si="0"/>
        <v>#VALUE!</v>
      </c>
      <c r="T6" s="52">
        <f t="shared" si="1"/>
        <v>1061.2755962418694</v>
      </c>
      <c r="U6" s="79">
        <v>17600719</v>
      </c>
      <c r="V6" s="80">
        <f t="shared" si="2"/>
        <v>-0.2491178911497877</v>
      </c>
      <c r="W6" s="54">
        <v>160824719</v>
      </c>
      <c r="X6" s="54">
        <v>152337</v>
      </c>
      <c r="Y6" s="57">
        <f t="shared" si="3"/>
        <v>1055.7167267308664</v>
      </c>
    </row>
    <row r="7" spans="1:25" ht="30" customHeight="1">
      <c r="A7" s="40">
        <v>4</v>
      </c>
      <c r="B7" s="41"/>
      <c r="C7" s="81" t="s">
        <v>28</v>
      </c>
      <c r="D7" s="77">
        <v>39814</v>
      </c>
      <c r="E7" s="82" t="s">
        <v>22</v>
      </c>
      <c r="F7" s="83">
        <v>30</v>
      </c>
      <c r="G7" s="83" t="s">
        <v>23</v>
      </c>
      <c r="H7" s="83">
        <v>3</v>
      </c>
      <c r="I7" s="78">
        <v>1235760</v>
      </c>
      <c r="J7" s="78">
        <v>1113</v>
      </c>
      <c r="K7" s="78">
        <v>2299965</v>
      </c>
      <c r="L7" s="78">
        <v>2034</v>
      </c>
      <c r="M7" s="78">
        <v>4107159</v>
      </c>
      <c r="N7" s="78">
        <v>3577</v>
      </c>
      <c r="O7" s="78">
        <v>2376645</v>
      </c>
      <c r="P7" s="78">
        <v>2034</v>
      </c>
      <c r="Q7" s="51">
        <f t="shared" si="4"/>
        <v>10019529</v>
      </c>
      <c r="R7" s="55">
        <f t="shared" si="4"/>
        <v>8758</v>
      </c>
      <c r="S7" s="52" t="e">
        <f t="shared" si="0"/>
        <v>#VALUE!</v>
      </c>
      <c r="T7" s="52">
        <f t="shared" si="1"/>
        <v>1144.0430463576158</v>
      </c>
      <c r="U7" s="79">
        <v>17926808</v>
      </c>
      <c r="V7" s="80">
        <f t="shared" si="2"/>
        <v>-0.44108683486764627</v>
      </c>
      <c r="W7" s="58">
        <v>71803095</v>
      </c>
      <c r="X7" s="58">
        <v>63840</v>
      </c>
      <c r="Y7" s="57">
        <f t="shared" si="3"/>
        <v>1124.735197368421</v>
      </c>
    </row>
    <row r="8" spans="1:25" ht="30" customHeight="1">
      <c r="A8" s="40">
        <v>5</v>
      </c>
      <c r="B8" s="41"/>
      <c r="C8" s="85" t="s">
        <v>29</v>
      </c>
      <c r="D8" s="77">
        <v>39807</v>
      </c>
      <c r="E8" s="82" t="s">
        <v>22</v>
      </c>
      <c r="F8" s="83">
        <v>25</v>
      </c>
      <c r="G8" s="83" t="s">
        <v>23</v>
      </c>
      <c r="H8" s="83">
        <v>4</v>
      </c>
      <c r="I8" s="78">
        <v>698925</v>
      </c>
      <c r="J8" s="78">
        <v>639</v>
      </c>
      <c r="K8" s="78">
        <v>1765310</v>
      </c>
      <c r="L8" s="78">
        <v>1561</v>
      </c>
      <c r="M8" s="78">
        <v>4210275</v>
      </c>
      <c r="N8" s="78">
        <v>3665</v>
      </c>
      <c r="O8" s="78">
        <v>2502133</v>
      </c>
      <c r="P8" s="78">
        <v>2197</v>
      </c>
      <c r="Q8" s="51">
        <f t="shared" si="4"/>
        <v>9176643</v>
      </c>
      <c r="R8" s="55">
        <f t="shared" si="4"/>
        <v>8062</v>
      </c>
      <c r="S8" s="52" t="e">
        <f t="shared" si="0"/>
        <v>#VALUE!</v>
      </c>
      <c r="T8" s="52">
        <f t="shared" si="1"/>
        <v>1138.2588687670552</v>
      </c>
      <c r="U8" s="79">
        <v>10725645</v>
      </c>
      <c r="V8" s="80">
        <f t="shared" si="2"/>
        <v>-0.14442040548610363</v>
      </c>
      <c r="W8" s="58">
        <v>74164903</v>
      </c>
      <c r="X8" s="58">
        <v>66610</v>
      </c>
      <c r="Y8" s="57">
        <f t="shared" si="3"/>
        <v>1113.4199519591652</v>
      </c>
    </row>
    <row r="9" spans="1:25" ht="30" customHeight="1">
      <c r="A9" s="40">
        <v>6</v>
      </c>
      <c r="B9" s="41"/>
      <c r="C9" s="81" t="s">
        <v>30</v>
      </c>
      <c r="D9" s="77">
        <v>39807</v>
      </c>
      <c r="E9" s="82" t="s">
        <v>31</v>
      </c>
      <c r="F9" s="83" t="s">
        <v>32</v>
      </c>
      <c r="G9" s="83">
        <v>30</v>
      </c>
      <c r="H9" s="83">
        <v>4</v>
      </c>
      <c r="I9" s="78">
        <v>289830</v>
      </c>
      <c r="J9" s="78">
        <v>304</v>
      </c>
      <c r="K9" s="86">
        <v>821400</v>
      </c>
      <c r="L9" s="86">
        <v>808</v>
      </c>
      <c r="M9" s="86">
        <v>3913650</v>
      </c>
      <c r="N9" s="86">
        <v>3764</v>
      </c>
      <c r="O9" s="86">
        <v>3538750</v>
      </c>
      <c r="P9" s="86">
        <v>3464</v>
      </c>
      <c r="Q9" s="51">
        <f t="shared" si="4"/>
        <v>8563630</v>
      </c>
      <c r="R9" s="55">
        <f t="shared" si="4"/>
        <v>8340</v>
      </c>
      <c r="S9" s="52">
        <f t="shared" si="0"/>
        <v>278</v>
      </c>
      <c r="T9" s="52">
        <f t="shared" si="1"/>
        <v>1026.8141486810553</v>
      </c>
      <c r="U9" s="79">
        <v>10745940</v>
      </c>
      <c r="V9" s="80">
        <f t="shared" si="2"/>
        <v>-0.20308228037751933</v>
      </c>
      <c r="W9" s="54">
        <v>116226190</v>
      </c>
      <c r="X9" s="54">
        <v>114927</v>
      </c>
      <c r="Y9" s="57">
        <f t="shared" si="3"/>
        <v>1011.3044802352798</v>
      </c>
    </row>
    <row r="10" spans="1:25" ht="30" customHeight="1">
      <c r="A10" s="40">
        <v>7</v>
      </c>
      <c r="B10" s="41"/>
      <c r="C10" s="85" t="s">
        <v>33</v>
      </c>
      <c r="D10" s="77">
        <v>39786</v>
      </c>
      <c r="E10" s="82" t="s">
        <v>34</v>
      </c>
      <c r="F10" s="83" t="s">
        <v>35</v>
      </c>
      <c r="G10" s="83" t="s">
        <v>23</v>
      </c>
      <c r="H10" s="87">
        <v>7</v>
      </c>
      <c r="I10" s="86">
        <v>761555</v>
      </c>
      <c r="J10" s="86">
        <v>774</v>
      </c>
      <c r="K10" s="86">
        <v>1391070</v>
      </c>
      <c r="L10" s="86">
        <v>1388</v>
      </c>
      <c r="M10" s="86">
        <v>2747945</v>
      </c>
      <c r="N10" s="86">
        <v>2735</v>
      </c>
      <c r="O10" s="86">
        <v>1661300</v>
      </c>
      <c r="P10" s="86">
        <v>1683</v>
      </c>
      <c r="Q10" s="88">
        <f t="shared" si="4"/>
        <v>6561870</v>
      </c>
      <c r="R10" s="55">
        <f t="shared" si="4"/>
        <v>6580</v>
      </c>
      <c r="S10" s="52" t="e">
        <f t="shared" si="0"/>
        <v>#VALUE!</v>
      </c>
      <c r="T10" s="52">
        <f t="shared" si="1"/>
        <v>997.2446808510638</v>
      </c>
      <c r="U10" s="79">
        <v>6900553</v>
      </c>
      <c r="V10" s="89">
        <f t="shared" si="2"/>
        <v>-0.049080559195763006</v>
      </c>
      <c r="W10" s="54">
        <v>108503817</v>
      </c>
      <c r="X10" s="54">
        <v>109071</v>
      </c>
      <c r="Y10" s="90">
        <f t="shared" si="3"/>
        <v>994.7998734769095</v>
      </c>
    </row>
    <row r="11" spans="1:25" ht="30" customHeight="1">
      <c r="A11" s="40">
        <v>8</v>
      </c>
      <c r="B11" s="41"/>
      <c r="C11" s="85" t="s">
        <v>36</v>
      </c>
      <c r="D11" s="77">
        <v>39828</v>
      </c>
      <c r="E11" s="82" t="s">
        <v>25</v>
      </c>
      <c r="F11" s="83">
        <v>12</v>
      </c>
      <c r="G11" s="83" t="s">
        <v>23</v>
      </c>
      <c r="H11" s="87">
        <v>1</v>
      </c>
      <c r="I11" s="91">
        <v>808445</v>
      </c>
      <c r="J11" s="91">
        <v>745</v>
      </c>
      <c r="K11" s="91">
        <v>1394400</v>
      </c>
      <c r="L11" s="91">
        <v>1270</v>
      </c>
      <c r="M11" s="91">
        <v>2620990</v>
      </c>
      <c r="N11" s="91">
        <v>2336</v>
      </c>
      <c r="O11" s="91">
        <v>1495610</v>
      </c>
      <c r="P11" s="91">
        <v>1374</v>
      </c>
      <c r="Q11" s="88">
        <f t="shared" si="4"/>
        <v>6319445</v>
      </c>
      <c r="R11" s="55">
        <f t="shared" si="4"/>
        <v>5725</v>
      </c>
      <c r="S11" s="52" t="e">
        <f>IF(Q11&lt;&gt;0,R11/G11,"")</f>
        <v>#VALUE!</v>
      </c>
      <c r="T11" s="52">
        <f>IF(Q11&lt;&gt;0,Q11/R11,"")</f>
        <v>1103.8331877729258</v>
      </c>
      <c r="U11" s="79">
        <v>0</v>
      </c>
      <c r="V11" s="89">
        <f>IF(U11&lt;&gt;0,-(U11-Q11)/U11,"")</f>
      </c>
      <c r="W11" s="58">
        <v>6319445</v>
      </c>
      <c r="X11" s="58">
        <v>5725</v>
      </c>
      <c r="Y11" s="90">
        <f>W11/X11</f>
        <v>1103.8331877729258</v>
      </c>
    </row>
    <row r="12" spans="1:25" ht="30" customHeight="1">
      <c r="A12" s="40">
        <v>9</v>
      </c>
      <c r="B12" s="41"/>
      <c r="C12" s="82" t="s">
        <v>37</v>
      </c>
      <c r="D12" s="77">
        <v>39821</v>
      </c>
      <c r="E12" s="82" t="s">
        <v>25</v>
      </c>
      <c r="F12" s="83">
        <v>15</v>
      </c>
      <c r="G12" s="83" t="s">
        <v>23</v>
      </c>
      <c r="H12" s="87">
        <v>2</v>
      </c>
      <c r="I12" s="91">
        <v>533925</v>
      </c>
      <c r="J12" s="91">
        <v>485</v>
      </c>
      <c r="K12" s="91">
        <v>1097380</v>
      </c>
      <c r="L12" s="91">
        <v>1002</v>
      </c>
      <c r="M12" s="91">
        <v>1963520</v>
      </c>
      <c r="N12" s="91">
        <v>1760</v>
      </c>
      <c r="O12" s="91">
        <v>1022495</v>
      </c>
      <c r="P12" s="91">
        <v>903</v>
      </c>
      <c r="Q12" s="88">
        <f t="shared" si="4"/>
        <v>4617320</v>
      </c>
      <c r="R12" s="55">
        <f t="shared" si="4"/>
        <v>4150</v>
      </c>
      <c r="S12" s="52" t="e">
        <f>IF(Q12&lt;&gt;0,R12/G12,"")</f>
        <v>#VALUE!</v>
      </c>
      <c r="T12" s="52">
        <f>IF(Q12&lt;&gt;0,Q12/R12,"")</f>
        <v>1112.6072289156627</v>
      </c>
      <c r="U12" s="79">
        <v>8540280</v>
      </c>
      <c r="V12" s="89">
        <f>IF(U12&lt;&gt;0,-(U12-Q12)/U12,"")</f>
        <v>-0.45934793706997895</v>
      </c>
      <c r="W12" s="54">
        <v>15226528</v>
      </c>
      <c r="X12" s="54">
        <v>13877</v>
      </c>
      <c r="Y12" s="90">
        <f>W12/X12</f>
        <v>1097.2492613677307</v>
      </c>
    </row>
    <row r="13" spans="1:25" ht="30" customHeight="1">
      <c r="A13" s="40">
        <v>10</v>
      </c>
      <c r="B13" s="41"/>
      <c r="C13" s="48" t="s">
        <v>38</v>
      </c>
      <c r="D13" s="77">
        <v>39807</v>
      </c>
      <c r="E13" s="49" t="s">
        <v>39</v>
      </c>
      <c r="F13" s="50">
        <v>15</v>
      </c>
      <c r="G13" s="50" t="s">
        <v>23</v>
      </c>
      <c r="H13" s="92">
        <v>4</v>
      </c>
      <c r="I13" s="93">
        <v>377250</v>
      </c>
      <c r="J13" s="93">
        <v>316</v>
      </c>
      <c r="K13" s="93">
        <v>829840</v>
      </c>
      <c r="L13" s="93">
        <v>689</v>
      </c>
      <c r="M13" s="93">
        <v>1531450</v>
      </c>
      <c r="N13" s="93">
        <v>1237</v>
      </c>
      <c r="O13" s="93">
        <v>878860</v>
      </c>
      <c r="P13" s="93">
        <v>715</v>
      </c>
      <c r="Q13" s="88">
        <f>+I13+K13+M13+O13</f>
        <v>3617400</v>
      </c>
      <c r="R13" s="55">
        <f>+J13+L13+N13+P13</f>
        <v>2957</v>
      </c>
      <c r="S13" s="52" t="e">
        <f>IF(Q13&lt;&gt;0,R13/G13,"")</f>
        <v>#VALUE!</v>
      </c>
      <c r="T13" s="52">
        <f>IF(Q13&lt;&gt;0,Q13/R13,"")</f>
        <v>1223.3344606019614</v>
      </c>
      <c r="U13" s="53">
        <v>5657450</v>
      </c>
      <c r="V13" s="89">
        <f>IF(U13&lt;&gt;0,-(U13-Q13)/U13,"")</f>
        <v>-0.360595321213621</v>
      </c>
      <c r="W13" s="58">
        <v>45547210</v>
      </c>
      <c r="X13" s="58">
        <v>38607</v>
      </c>
      <c r="Y13" s="90">
        <f>W13/X13</f>
        <v>1179.7655865516617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9"/>
      <c r="J14" s="59"/>
      <c r="K14" s="59"/>
      <c r="L14" s="59"/>
      <c r="M14" s="59"/>
      <c r="N14" s="59"/>
      <c r="O14" s="59"/>
      <c r="P14" s="59"/>
      <c r="Q14" s="60"/>
      <c r="R14" s="61"/>
      <c r="S14" s="62"/>
      <c r="T14" s="59"/>
      <c r="U14" s="59"/>
      <c r="V14" s="59"/>
      <c r="W14" s="59"/>
      <c r="X14" s="59"/>
      <c r="Y14" s="59"/>
    </row>
    <row r="15" spans="1:25" ht="17.25" thickBot="1">
      <c r="A15" s="22"/>
      <c r="B15" s="69" t="s">
        <v>17</v>
      </c>
      <c r="C15" s="70"/>
      <c r="D15" s="70"/>
      <c r="E15" s="71"/>
      <c r="F15" s="23"/>
      <c r="G15" s="23">
        <f>SUM(G4:G14)</f>
        <v>30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125301862</v>
      </c>
      <c r="R15" s="27">
        <f>SUM(R4:R14)</f>
        <v>113552</v>
      </c>
      <c r="S15" s="28">
        <f>R15/G15</f>
        <v>3785.0666666666666</v>
      </c>
      <c r="T15" s="56">
        <f>Q15/R15</f>
        <v>1103.4756058898126</v>
      </c>
      <c r="U15" s="39">
        <v>124839917</v>
      </c>
      <c r="V15" s="38">
        <f>IF(U15&lt;&gt;0,-(U15-Q15)/U15,"")</f>
        <v>0.0037002988395130063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6" t="s">
        <v>19</v>
      </c>
      <c r="V16" s="66"/>
      <c r="W16" s="66"/>
      <c r="X16" s="66"/>
      <c r="Y16" s="6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7"/>
      <c r="V17" s="67"/>
      <c r="W17" s="67"/>
      <c r="X17" s="67"/>
      <c r="Y17" s="6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7"/>
      <c r="V18" s="67"/>
      <c r="W18" s="67"/>
      <c r="X18" s="67"/>
      <c r="Y18" s="67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2009-01-19T13:03:58Z</cp:lastPrinted>
  <dcterms:created xsi:type="dcterms:W3CDTF">2006-04-04T07:29:08Z</dcterms:created>
  <dcterms:modified xsi:type="dcterms:W3CDTF">2009-01-19T13:22:54Z</dcterms:modified>
  <cp:category/>
  <cp:version/>
  <cp:contentType/>
  <cp:contentStatus/>
</cp:coreProperties>
</file>