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7040" activeTab="0"/>
  </bookViews>
  <sheets>
    <sheet name="December 12-14...Gruodžio 12-14" sheetId="1" r:id="rId1"/>
  </sheets>
  <definedNames/>
  <calcPr fullCalcOnLoad="1"/>
</workbook>
</file>

<file path=xl/sharedStrings.xml><?xml version="1.0" encoding="utf-8"?>
<sst xmlns="http://schemas.openxmlformats.org/spreadsheetml/2006/main" count="161" uniqueCount="104">
  <si>
    <t>December
12 - 14
GBO
(Lt)</t>
  </si>
  <si>
    <t>Gruodžio
12 - 14 d.
pajamos
(Lt)</t>
  </si>
  <si>
    <t>December
12 - 14
ADM</t>
  </si>
  <si>
    <t>Gruodžio
12 - 14 d.
žiūrovų 
sk.</t>
  </si>
  <si>
    <t>December
12 - 14
GBO
(Eur)</t>
  </si>
  <si>
    <t>Gruodžio
12 - 14 d. pajamos
(Eur)</t>
  </si>
  <si>
    <t>Egzodas. Dievai ir Karaliai
(Exodus: Gods and Kings)</t>
  </si>
  <si>
    <t>2014.12.12</t>
  </si>
  <si>
    <t>Sparnai: ugnies tramdytojai
(Planes: Fire &amp; Rescue)</t>
  </si>
  <si>
    <t>Theatrical Film Distribution /
WDSMPI</t>
  </si>
  <si>
    <t>Ledo šalis
(Frozen)</t>
  </si>
  <si>
    <t>Forum Cinemas /
WDSMPI</t>
  </si>
  <si>
    <t>Paslaptinga karalystė
(Epic)</t>
  </si>
  <si>
    <t>Amžinai stilingos
(Advanced Style)</t>
  </si>
  <si>
    <t>Vilnius Film Festival</t>
  </si>
  <si>
    <t>2014.12.04</t>
  </si>
  <si>
    <t>Lošėjas
(The Gambler)</t>
  </si>
  <si>
    <t>Garsų pasaulio įrašai</t>
  </si>
  <si>
    <t>Robotų žemė
(Automata)</t>
  </si>
  <si>
    <t>Incognito Films</t>
  </si>
  <si>
    <t>Serena</t>
  </si>
  <si>
    <t>Mažylio Nikolia atostogos
(Nicholas on Holiday / Nicholas on Holiday)</t>
  </si>
  <si>
    <t>Seansų
sk.</t>
  </si>
  <si>
    <t>Average ADM</t>
  </si>
  <si>
    <t>DCO count</t>
  </si>
  <si>
    <t>Ida</t>
  </si>
  <si>
    <t>Kino pasaka</t>
  </si>
  <si>
    <t>Week on screens</t>
  </si>
  <si>
    <t>Theatrical Film Distribution /
20th Century Fox</t>
  </si>
  <si>
    <t>Dingusi
(Gone Girl)</t>
  </si>
  <si>
    <t>Įniršis
(Fury)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</si>
  <si>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</si>
  <si>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</si>
  <si>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</si>
  <si>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</si>
  <si>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</si>
  <si>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</si>
  <si>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</si>
  <si>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Žiūrovų lanko-mumo vidurkis</t>
  </si>
  <si>
    <t>Kopijų 
sk.</t>
  </si>
  <si>
    <t>N</t>
  </si>
  <si>
    <t>-</t>
  </si>
  <si>
    <t>Redirected. Pasaulinė versija
(Redirected. International Cut)</t>
  </si>
  <si>
    <t>ACME Film /
Warner Bros.</t>
  </si>
  <si>
    <t>2014.11.07</t>
  </si>
  <si>
    <t>Tarp žvaigždžių
(Interstellar)</t>
  </si>
  <si>
    <t>Forum Cinemas /
Paramount</t>
  </si>
  <si>
    <t>Kino kultas</t>
  </si>
  <si>
    <t>Sen Loranas. Stilius - tai aš
(Saint Lorant)</t>
  </si>
  <si>
    <t>2014.11.14</t>
  </si>
  <si>
    <t>TOTAL (top30):</t>
  </si>
  <si>
    <t>Auksinis žirgas
(Golden Horse)</t>
  </si>
  <si>
    <t>N</t>
  </si>
  <si>
    <t>Nimfomanė. 1 dalis
(Nymphomaniac Part I)</t>
  </si>
  <si>
    <t>ACME Film</t>
  </si>
  <si>
    <t>Nimfomanė. 2 dalis
(Nymphomaniac. Part II)</t>
  </si>
  <si>
    <t>Bjaurusis aš 2
(Despicable Me 2)</t>
  </si>
  <si>
    <t>Forum Cinemas /
Universal</t>
  </si>
  <si>
    <t>-</t>
  </si>
  <si>
    <t>Kaukazo belaisvė
(Kavkazkaya plennitsa)</t>
  </si>
  <si>
    <t>Garsų pasaulio įrašai</t>
  </si>
  <si>
    <t>Atostogos
(Walking On Sunshine)</t>
  </si>
  <si>
    <t>Incognito Films</t>
  </si>
  <si>
    <t>Geriausia, ką turiu
(Best Of Me)</t>
  </si>
  <si>
    <t>Hannah Arendt</t>
  </si>
  <si>
    <t>A-One Films</t>
  </si>
  <si>
    <t>TOTAL:</t>
  </si>
  <si>
    <t>Prior Entertainment</t>
  </si>
  <si>
    <t>2014.11.28</t>
  </si>
  <si>
    <t>Kaip atsikratyti boso 2
(Horrible Bosses 2)</t>
  </si>
  <si>
    <t>ACME Film /
Warner Bros.</t>
  </si>
  <si>
    <t>December
5 - 7
GBO
(Lt)</t>
  </si>
  <si>
    <t>Gruodžio
5 - 7 d.
pajamos
(Lt)</t>
  </si>
  <si>
    <t xml:space="preserve">December 12th - 14th Lithuanian top-30 </t>
  </si>
  <si>
    <t xml:space="preserve">Gruodžio 12 - 14 d. Lietuvos kino teatruose rodytų filmų top-30 </t>
  </si>
  <si>
    <t>Kaip Hektoras laimės ieškojo
(Hector and the Search for Happiness)</t>
  </si>
  <si>
    <t>Mėnesienos magija
(Magic In The Moonlight)</t>
  </si>
  <si>
    <t>Kol nenuėjau miegoti
(Before I Go To Sleep)</t>
  </si>
  <si>
    <t>Theatrical Film Distribution</t>
  </si>
  <si>
    <t>Madagaskaro pingvinai
(Penguins of Madagascar)</t>
  </si>
  <si>
    <t>Džesis ir Petas
(Postman Pat)</t>
  </si>
  <si>
    <t>Rodymo 
savaitė</t>
  </si>
  <si>
    <t>ACME Film</t>
  </si>
  <si>
    <t>Dėžinukai
(Boxtrolls)</t>
  </si>
  <si>
    <t>Theatrical Film Distribution /
20th Century Fox</t>
  </si>
  <si>
    <t>Forum Cinemas /
Universal</t>
  </si>
  <si>
    <t>A-One Films</t>
  </si>
  <si>
    <t>Movie</t>
  </si>
  <si>
    <t>Show count</t>
  </si>
  <si>
    <t>Change</t>
  </si>
  <si>
    <t>Bendros
pajamos
(Lt)</t>
  </si>
  <si>
    <t>Bendras
žiūrovų
sk.</t>
  </si>
  <si>
    <t>Bado žaidynės: Strazdas giesmininkas. 1 dalis
(Hunger Games: Mockingjay – Part 1)</t>
  </si>
  <si>
    <t>Prior Entertainment</t>
  </si>
  <si>
    <t>2014.11.21</t>
  </si>
  <si>
    <t>Pakeliui
(When You Wake Up)</t>
  </si>
  <si>
    <t>Vaikystė
(Boyhood)</t>
  </si>
  <si>
    <t>Bendros
pajamos
(Eur)</t>
  </si>
  <si>
    <t>Garsų pasaulio įrašai</t>
  </si>
  <si>
    <t xml:space="preserve">Platintojas </t>
  </si>
  <si>
    <t>Filmas</t>
  </si>
  <si>
    <t>Premjeros
data</t>
  </si>
  <si>
    <t>Pakitimas</t>
  </si>
  <si>
    <t>Šventa karvė
(Holy Cow)</t>
  </si>
</sst>
</file>

<file path=xl/styles.xml><?xml version="1.0" encoding="utf-8"?>
<styleSheet xmlns="http://schemas.openxmlformats.org/spreadsheetml/2006/main">
  <numFmts count="63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_(&quot;LTL&quot;* #,##0_);_(&quot;LTL&quot;* \(#,##0\);_(&quot;LTL&quot;* &quot;-&quot;_);_(@_)"/>
    <numFmt numFmtId="165" formatCode="_(* #,##0_);_(* \(#,##0\);_(* &quot;-&quot;_);_(@_)"/>
    <numFmt numFmtId="166" formatCode="_(&quot;LTL&quot;* #,##0.00_);_(&quot;LTL&quot;* \(#,##0.00\);_(&quot;LTL&quot;* &quot;-&quot;??_);_(@_)"/>
    <numFmt numFmtId="167" formatCode="_(* #,##0.00_);_(* \(#,##0.00\);_(* &quot;-&quot;??_);_(@_)"/>
    <numFmt numFmtId="168" formatCode="#,##0&quot;LTL&quot;;\-#,##0&quot;LTL&quot;"/>
    <numFmt numFmtId="169" formatCode="#,##0&quot;LTL&quot;;[Red]\-#,##0&quot;LTL&quot;"/>
    <numFmt numFmtId="170" formatCode="#,##0.00&quot;LTL&quot;;\-#,##0.00&quot;LTL&quot;"/>
    <numFmt numFmtId="171" formatCode="#,##0.00&quot;LTL&quot;;[Red]\-#,##0.00&quot;LTL&quot;"/>
    <numFmt numFmtId="172" formatCode="_-* #,##0&quot;LTL&quot;_-;\-* #,##0&quot;LTL&quot;_-;_-* &quot;-&quot;&quot;LTL&quot;_-;_-@_-"/>
    <numFmt numFmtId="173" formatCode="_-* #,##0_L_T_L_-;\-* #,##0_L_T_L_-;_-* &quot;-&quot;_L_T_L_-;_-@_-"/>
    <numFmt numFmtId="174" formatCode="_-* #,##0.00&quot;LTL&quot;_-;\-* #,##0.00&quot;LTL&quot;_-;_-* &quot;-&quot;??&quot;LTL&quot;_-;_-@_-"/>
    <numFmt numFmtId="175" formatCode="_-* #,##0.00_L_T_L_-;\-* #,##0.00_L_T_L_-;_-* &quot;-&quot;??_L_T_L_-;_-@_-"/>
    <numFmt numFmtId="176" formatCode="#,##0&quot;Lt&quot;;\-#,##0&quot;Lt&quot;"/>
    <numFmt numFmtId="177" formatCode="#,##0&quot;Lt&quot;;[Red]\-#,##0&quot;Lt&quot;"/>
    <numFmt numFmtId="178" formatCode="#,##0.00&quot;Lt&quot;;\-#,##0.00&quot;Lt&quot;"/>
    <numFmt numFmtId="179" formatCode="#,##0.00&quot;Lt&quot;;[Red]\-#,##0.00&quot;Lt&quot;"/>
    <numFmt numFmtId="180" formatCode="_-* #,##0&quot;Lt&quot;_-;\-* #,##0&quot;Lt&quot;_-;_-* &quot;-&quot;&quot;Lt&quot;_-;_-@_-"/>
    <numFmt numFmtId="181" formatCode="_-* #,##0_L_t_-;\-* #,##0_L_t_-;_-* &quot;-&quot;_L_t_-;_-@_-"/>
    <numFmt numFmtId="182" formatCode="_-* #,##0.00&quot;Lt&quot;_-;\-* #,##0.00&quot;Lt&quot;_-;_-* &quot;-&quot;??&quot;Lt&quot;_-;_-@_-"/>
    <numFmt numFmtId="183" formatCode="_-* #,##0.00_L_t_-;\-* #,##0.00_L_t_-;_-* &quot;-&quot;??_L_t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Lt&quot;;\-#,##0\ &quot;Lt&quot;"/>
    <numFmt numFmtId="193" formatCode="#,##0\ &quot;Lt&quot;;[Red]\-#,##0\ &quot;Lt&quot;"/>
    <numFmt numFmtId="194" formatCode="#,##0.00\ &quot;Lt&quot;;\-#,##0.00\ &quot;Lt&quot;"/>
    <numFmt numFmtId="195" formatCode="#,##0.00\ &quot;Lt&quot;;[Red]\-#,##0.00\ &quot;Lt&quot;"/>
    <numFmt numFmtId="196" formatCode="_-* #,##0\ &quot;Lt&quot;_-;\-* #,##0\ &quot;Lt&quot;_-;_-* &quot;-&quot;\ &quot;Lt&quot;_-;_-@_-"/>
    <numFmt numFmtId="197" formatCode="_-* #,##0\ _L_t_-;\-* #,##0\ _L_t_-;_-* &quot;-&quot;\ _L_t_-;_-@_-"/>
    <numFmt numFmtId="198" formatCode="_-* #,##0.00\ &quot;Lt&quot;_-;\-* #,##0.00\ &quot;Lt&quot;_-;_-* &quot;-&quot;??\ &quot;Lt&quot;_-;_-@_-"/>
    <numFmt numFmtId="199" formatCode="_-* #,##0.00\ _L_t_-;\-* #,##0.00\ _L_t_-;_-* &quot;-&quot;??\ _L_t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yyyy\.mm\.dd"/>
    <numFmt numFmtId="207" formatCode="[$-409]dddd\,\ mmmm\ dd\,\ yyyy"/>
    <numFmt numFmtId="208" formatCode="yyyy\.mm\.dd;@"/>
    <numFmt numFmtId="209" formatCode="yyyy/mm/dd;@"/>
    <numFmt numFmtId="210" formatCode="mmm/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yyyy/mm/dd"/>
    <numFmt numFmtId="216" formatCode="#,##0\ &quot;Lt&quot;"/>
    <numFmt numFmtId="217" formatCode="#,##0.00\ &quot;Lt&quot;"/>
    <numFmt numFmtId="218" formatCode="General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 wrapText="1"/>
    </xf>
    <xf numFmtId="3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2" borderId="15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1" fontId="7" fillId="17" borderId="15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vertical="justify" wrapText="1"/>
    </xf>
    <xf numFmtId="3" fontId="3" fillId="7" borderId="23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" fontId="3" fillId="7" borderId="23" xfId="0" applyNumberFormat="1" applyFont="1" applyFill="1" applyBorder="1" applyAlignment="1">
      <alignment/>
    </xf>
    <xf numFmtId="208" fontId="3" fillId="7" borderId="23" xfId="0" applyNumberFormat="1" applyFont="1" applyFill="1" applyBorder="1" applyAlignment="1">
      <alignment vertical="center" wrapText="1"/>
    </xf>
    <xf numFmtId="49" fontId="3" fillId="7" borderId="24" xfId="0" applyNumberFormat="1" applyFont="1" applyFill="1" applyBorder="1" applyAlignment="1">
      <alignment vertical="center" wrapText="1"/>
    </xf>
    <xf numFmtId="208" fontId="7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208" fontId="7" fillId="0" borderId="15" xfId="0" applyNumberFormat="1" applyFont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62.421875" style="6" customWidth="1"/>
    <col min="4" max="4" width="13.421875" style="6" bestFit="1" customWidth="1"/>
    <col min="5" max="5" width="14.28125" style="6" customWidth="1"/>
    <col min="6" max="6" width="14.00390625" style="6" bestFit="1" customWidth="1"/>
    <col min="7" max="7" width="10.8515625" style="6" bestFit="1" customWidth="1"/>
    <col min="8" max="8" width="13.4218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73</v>
      </c>
    </row>
    <row r="2" spans="1:10" ht="19.5">
      <c r="A2" s="1" t="s">
        <v>74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34"/>
      <c r="B4" s="35"/>
      <c r="C4" s="36" t="s">
        <v>87</v>
      </c>
      <c r="D4" s="36" t="s">
        <v>0</v>
      </c>
      <c r="E4" s="36" t="s">
        <v>4</v>
      </c>
      <c r="F4" s="36" t="s">
        <v>71</v>
      </c>
      <c r="G4" s="36" t="s">
        <v>89</v>
      </c>
      <c r="H4" s="36" t="s">
        <v>2</v>
      </c>
      <c r="I4" s="36" t="s">
        <v>88</v>
      </c>
      <c r="J4" s="36" t="s">
        <v>23</v>
      </c>
      <c r="K4" s="36" t="s">
        <v>24</v>
      </c>
      <c r="L4" s="36" t="s">
        <v>27</v>
      </c>
      <c r="M4" s="36" t="s">
        <v>36</v>
      </c>
      <c r="N4" s="36" t="s">
        <v>31</v>
      </c>
      <c r="O4" s="36" t="s">
        <v>32</v>
      </c>
      <c r="P4" s="36" t="s">
        <v>37</v>
      </c>
      <c r="Q4" s="37" t="s">
        <v>33</v>
      </c>
    </row>
    <row r="5" spans="1:17" ht="57" customHeight="1" thickBot="1">
      <c r="A5" s="30"/>
      <c r="B5" s="31"/>
      <c r="C5" s="32" t="s">
        <v>100</v>
      </c>
      <c r="D5" s="32" t="s">
        <v>1</v>
      </c>
      <c r="E5" s="32" t="s">
        <v>5</v>
      </c>
      <c r="F5" s="32" t="s">
        <v>72</v>
      </c>
      <c r="G5" s="32" t="s">
        <v>102</v>
      </c>
      <c r="H5" s="32" t="s">
        <v>3</v>
      </c>
      <c r="I5" s="32" t="s">
        <v>22</v>
      </c>
      <c r="J5" s="32" t="s">
        <v>38</v>
      </c>
      <c r="K5" s="32" t="s">
        <v>39</v>
      </c>
      <c r="L5" s="32" t="s">
        <v>81</v>
      </c>
      <c r="M5" s="32" t="s">
        <v>90</v>
      </c>
      <c r="N5" s="32" t="s">
        <v>91</v>
      </c>
      <c r="O5" s="32" t="s">
        <v>97</v>
      </c>
      <c r="P5" s="32" t="s">
        <v>101</v>
      </c>
      <c r="Q5" s="33" t="s">
        <v>99</v>
      </c>
    </row>
    <row r="6" spans="1:17" ht="27.75" customHeight="1">
      <c r="A6" s="23">
        <v>1</v>
      </c>
      <c r="B6" s="24">
        <v>1</v>
      </c>
      <c r="C6" s="25" t="s">
        <v>79</v>
      </c>
      <c r="D6" s="26">
        <v>159788.97999999998</v>
      </c>
      <c r="E6" s="21">
        <f>D6/3.452</f>
        <v>46288.812282734645</v>
      </c>
      <c r="F6" s="26">
        <v>273636.9</v>
      </c>
      <c r="G6" s="15">
        <f>(D6-F6)/F6</f>
        <v>-0.41605470607217093</v>
      </c>
      <c r="H6" s="26">
        <v>10667</v>
      </c>
      <c r="I6" s="27">
        <v>180</v>
      </c>
      <c r="J6" s="8">
        <f>H6/I6</f>
        <v>59.26111111111111</v>
      </c>
      <c r="K6" s="27">
        <v>22</v>
      </c>
      <c r="L6" s="28">
        <v>3</v>
      </c>
      <c r="M6" s="26">
        <v>1035414.9199999999</v>
      </c>
      <c r="N6" s="26">
        <v>67614</v>
      </c>
      <c r="O6" s="21">
        <f>M6/3.452</f>
        <v>299946.3847045191</v>
      </c>
      <c r="P6" s="48" t="s">
        <v>68</v>
      </c>
      <c r="Q6" s="22" t="s">
        <v>84</v>
      </c>
    </row>
    <row r="7" spans="1:17" ht="27.75" customHeight="1">
      <c r="A7" s="23">
        <f>A6+1</f>
        <v>2</v>
      </c>
      <c r="B7" s="50" t="s">
        <v>40</v>
      </c>
      <c r="C7" s="25" t="s">
        <v>6</v>
      </c>
      <c r="D7" s="26">
        <v>132870.48</v>
      </c>
      <c r="E7" s="21">
        <f aca="true" t="shared" si="0" ref="E7:E15">D7/3.452</f>
        <v>38490.86906141368</v>
      </c>
      <c r="F7" s="26" t="s">
        <v>41</v>
      </c>
      <c r="G7" s="15" t="s">
        <v>41</v>
      </c>
      <c r="H7" s="26">
        <v>7799</v>
      </c>
      <c r="I7" s="27">
        <v>117</v>
      </c>
      <c r="J7" s="8">
        <f aca="true" t="shared" si="1" ref="J7:J15">H7/I7</f>
        <v>66.65811965811966</v>
      </c>
      <c r="K7" s="27">
        <v>11</v>
      </c>
      <c r="L7" s="28">
        <v>1</v>
      </c>
      <c r="M7" s="26">
        <v>142430.48</v>
      </c>
      <c r="N7" s="26">
        <v>8379</v>
      </c>
      <c r="O7" s="21">
        <f aca="true" t="shared" si="2" ref="O7:O15">M7/3.452</f>
        <v>41260.27809965238</v>
      </c>
      <c r="P7" s="48" t="s">
        <v>7</v>
      </c>
      <c r="Q7" s="22" t="s">
        <v>84</v>
      </c>
    </row>
    <row r="8" spans="1:17" ht="27.75" customHeight="1">
      <c r="A8" s="23">
        <f aca="true" t="shared" si="3" ref="A8:A15">A7+1</f>
        <v>3</v>
      </c>
      <c r="B8" s="50" t="s">
        <v>40</v>
      </c>
      <c r="C8" s="25" t="s">
        <v>103</v>
      </c>
      <c r="D8" s="26">
        <v>111053</v>
      </c>
      <c r="E8" s="21">
        <f t="shared" si="0"/>
        <v>32170.625724217844</v>
      </c>
      <c r="F8" s="26" t="s">
        <v>41</v>
      </c>
      <c r="G8" s="15" t="s">
        <v>41</v>
      </c>
      <c r="H8" s="26">
        <v>6775</v>
      </c>
      <c r="I8" s="27">
        <v>143</v>
      </c>
      <c r="J8" s="8">
        <f t="shared" si="1"/>
        <v>47.37762237762238</v>
      </c>
      <c r="K8" s="27">
        <v>13</v>
      </c>
      <c r="L8" s="28">
        <v>1</v>
      </c>
      <c r="M8" s="26">
        <v>117570</v>
      </c>
      <c r="N8" s="26">
        <v>7168</v>
      </c>
      <c r="O8" s="21">
        <f t="shared" si="2"/>
        <v>34058.516801854</v>
      </c>
      <c r="P8" s="48" t="s">
        <v>7</v>
      </c>
      <c r="Q8" s="22" t="s">
        <v>82</v>
      </c>
    </row>
    <row r="9" spans="1:17" ht="27.75" customHeight="1">
      <c r="A9" s="23">
        <f t="shared" si="3"/>
        <v>4</v>
      </c>
      <c r="B9" s="24">
        <v>2</v>
      </c>
      <c r="C9" s="25" t="s">
        <v>45</v>
      </c>
      <c r="D9" s="26">
        <v>39750</v>
      </c>
      <c r="E9" s="21">
        <f t="shared" si="0"/>
        <v>11515.063731170336</v>
      </c>
      <c r="F9" s="26">
        <v>69108</v>
      </c>
      <c r="G9" s="15">
        <f>(D9-F9)/F9</f>
        <v>-0.4248133356485501</v>
      </c>
      <c r="H9" s="26">
        <v>2237</v>
      </c>
      <c r="I9" s="27">
        <v>36</v>
      </c>
      <c r="J9" s="8">
        <f t="shared" si="1"/>
        <v>62.138888888888886</v>
      </c>
      <c r="K9" s="27">
        <v>8</v>
      </c>
      <c r="L9" s="28">
        <v>6</v>
      </c>
      <c r="M9" s="26">
        <v>1147867.76</v>
      </c>
      <c r="N9" s="26">
        <v>68769</v>
      </c>
      <c r="O9" s="21">
        <f t="shared" si="2"/>
        <v>332522.5260718424</v>
      </c>
      <c r="P9" s="48" t="s">
        <v>44</v>
      </c>
      <c r="Q9" s="22" t="s">
        <v>43</v>
      </c>
    </row>
    <row r="10" spans="1:17" ht="27.75" customHeight="1">
      <c r="A10" s="23">
        <f t="shared" si="3"/>
        <v>5</v>
      </c>
      <c r="B10" s="50" t="s">
        <v>40</v>
      </c>
      <c r="C10" s="25" t="s">
        <v>63</v>
      </c>
      <c r="D10" s="26">
        <v>34865</v>
      </c>
      <c r="E10" s="21">
        <f t="shared" si="0"/>
        <v>10099.942062572421</v>
      </c>
      <c r="F10" s="26" t="s">
        <v>41</v>
      </c>
      <c r="G10" s="15" t="s">
        <v>41</v>
      </c>
      <c r="H10" s="26">
        <v>2124</v>
      </c>
      <c r="I10" s="27">
        <v>74</v>
      </c>
      <c r="J10" s="8">
        <f t="shared" si="1"/>
        <v>28.7027027027027</v>
      </c>
      <c r="K10" s="27">
        <v>12</v>
      </c>
      <c r="L10" s="28">
        <v>1</v>
      </c>
      <c r="M10" s="26">
        <v>34865</v>
      </c>
      <c r="N10" s="26">
        <v>2124</v>
      </c>
      <c r="O10" s="21">
        <f t="shared" si="2"/>
        <v>10099.942062572421</v>
      </c>
      <c r="P10" s="48" t="s">
        <v>7</v>
      </c>
      <c r="Q10" s="47" t="s">
        <v>19</v>
      </c>
    </row>
    <row r="11" spans="1:17" ht="27.75" customHeight="1">
      <c r="A11" s="23">
        <f t="shared" si="3"/>
        <v>6</v>
      </c>
      <c r="B11" s="24">
        <v>3</v>
      </c>
      <c r="C11" s="25" t="s">
        <v>92</v>
      </c>
      <c r="D11" s="26">
        <v>24761.5</v>
      </c>
      <c r="E11" s="21">
        <f t="shared" si="0"/>
        <v>7173.088064889919</v>
      </c>
      <c r="F11" s="26">
        <v>67627.92</v>
      </c>
      <c r="G11" s="15">
        <f>(D11-F11)/F11</f>
        <v>-0.633856844924404</v>
      </c>
      <c r="H11" s="26">
        <v>1447</v>
      </c>
      <c r="I11" s="27">
        <v>38</v>
      </c>
      <c r="J11" s="8">
        <f t="shared" si="1"/>
        <v>38.078947368421055</v>
      </c>
      <c r="K11" s="27">
        <v>13</v>
      </c>
      <c r="L11" s="28">
        <v>4</v>
      </c>
      <c r="M11" s="26">
        <v>663020.61</v>
      </c>
      <c r="N11" s="26">
        <v>40509</v>
      </c>
      <c r="O11" s="21">
        <f t="shared" si="2"/>
        <v>192068.5428736964</v>
      </c>
      <c r="P11" s="48" t="s">
        <v>94</v>
      </c>
      <c r="Q11" s="22" t="s">
        <v>93</v>
      </c>
    </row>
    <row r="12" spans="1:17" ht="27.75" customHeight="1">
      <c r="A12" s="23">
        <f t="shared" si="3"/>
        <v>7</v>
      </c>
      <c r="B12" s="24">
        <v>5</v>
      </c>
      <c r="C12" s="25" t="s">
        <v>13</v>
      </c>
      <c r="D12" s="26">
        <v>24575</v>
      </c>
      <c r="E12" s="21">
        <f t="shared" si="0"/>
        <v>7119.061413673233</v>
      </c>
      <c r="F12" s="26">
        <v>34055.1</v>
      </c>
      <c r="G12" s="15">
        <f>(D12-F12)/F12</f>
        <v>-0.27837533878919746</v>
      </c>
      <c r="H12" s="26">
        <v>1484</v>
      </c>
      <c r="I12" s="27">
        <v>31</v>
      </c>
      <c r="J12" s="8">
        <f t="shared" si="1"/>
        <v>47.87096774193548</v>
      </c>
      <c r="K12" s="27">
        <v>9</v>
      </c>
      <c r="L12" s="28">
        <v>2</v>
      </c>
      <c r="M12" s="26">
        <v>103049.5</v>
      </c>
      <c r="N12" s="26">
        <v>6213</v>
      </c>
      <c r="O12" s="21">
        <f t="shared" si="2"/>
        <v>29852.114716106604</v>
      </c>
      <c r="P12" s="48" t="s">
        <v>15</v>
      </c>
      <c r="Q12" s="47" t="s">
        <v>14</v>
      </c>
    </row>
    <row r="13" spans="1:17" ht="27.75" customHeight="1">
      <c r="A13" s="23">
        <f t="shared" si="3"/>
        <v>8</v>
      </c>
      <c r="B13" s="50" t="s">
        <v>52</v>
      </c>
      <c r="C13" s="25" t="s">
        <v>51</v>
      </c>
      <c r="D13" s="26">
        <v>20897.3</v>
      </c>
      <c r="E13" s="21">
        <f t="shared" si="0"/>
        <v>6053.679026651216</v>
      </c>
      <c r="F13" s="26" t="s">
        <v>41</v>
      </c>
      <c r="G13" s="15" t="s">
        <v>41</v>
      </c>
      <c r="H13" s="26">
        <v>1613</v>
      </c>
      <c r="I13" s="27">
        <v>125</v>
      </c>
      <c r="J13" s="8">
        <f t="shared" si="1"/>
        <v>12.904</v>
      </c>
      <c r="K13" s="27">
        <v>13</v>
      </c>
      <c r="L13" s="28">
        <v>1</v>
      </c>
      <c r="M13" s="26">
        <v>20897.3</v>
      </c>
      <c r="N13" s="26">
        <v>1613</v>
      </c>
      <c r="O13" s="21">
        <f t="shared" si="2"/>
        <v>6053.679026651216</v>
      </c>
      <c r="P13" s="48" t="s">
        <v>7</v>
      </c>
      <c r="Q13" s="22" t="s">
        <v>82</v>
      </c>
    </row>
    <row r="14" spans="1:17" ht="27.75" customHeight="1">
      <c r="A14" s="23">
        <f t="shared" si="3"/>
        <v>9</v>
      </c>
      <c r="B14" s="24">
        <v>4</v>
      </c>
      <c r="C14" s="25" t="s">
        <v>69</v>
      </c>
      <c r="D14" s="26">
        <v>16105</v>
      </c>
      <c r="E14" s="21">
        <f t="shared" si="0"/>
        <v>4665.411355735805</v>
      </c>
      <c r="F14" s="26">
        <v>45629.68</v>
      </c>
      <c r="G14" s="15">
        <f>(D14-F14)/F14</f>
        <v>-0.6470499026072504</v>
      </c>
      <c r="H14" s="26">
        <v>913</v>
      </c>
      <c r="I14" s="27">
        <v>28</v>
      </c>
      <c r="J14" s="8">
        <f t="shared" si="1"/>
        <v>32.607142857142854</v>
      </c>
      <c r="K14" s="27">
        <v>7</v>
      </c>
      <c r="L14" s="28">
        <v>3</v>
      </c>
      <c r="M14" s="26">
        <v>190000.18</v>
      </c>
      <c r="N14" s="26">
        <v>11798</v>
      </c>
      <c r="O14" s="21">
        <f t="shared" si="2"/>
        <v>55040.60834298957</v>
      </c>
      <c r="P14" s="48" t="s">
        <v>68</v>
      </c>
      <c r="Q14" s="22" t="s">
        <v>70</v>
      </c>
    </row>
    <row r="15" spans="1:17" ht="27.75" customHeight="1">
      <c r="A15" s="23">
        <f t="shared" si="3"/>
        <v>10</v>
      </c>
      <c r="B15" s="24">
        <v>10</v>
      </c>
      <c r="C15" s="25" t="s">
        <v>42</v>
      </c>
      <c r="D15" s="26">
        <v>7837</v>
      </c>
      <c r="E15" s="21">
        <f t="shared" si="0"/>
        <v>2270.2780996523757</v>
      </c>
      <c r="F15" s="26">
        <v>11274</v>
      </c>
      <c r="G15" s="15">
        <f>(D15-F15)/F15</f>
        <v>-0.3048607415291822</v>
      </c>
      <c r="H15" s="26">
        <v>426</v>
      </c>
      <c r="I15" s="27">
        <v>12</v>
      </c>
      <c r="J15" s="8">
        <f t="shared" si="1"/>
        <v>35.5</v>
      </c>
      <c r="K15" s="27">
        <v>4</v>
      </c>
      <c r="L15" s="28">
        <v>6</v>
      </c>
      <c r="M15" s="26">
        <v>492843.2</v>
      </c>
      <c r="N15" s="26">
        <v>30131</v>
      </c>
      <c r="O15" s="21">
        <f t="shared" si="2"/>
        <v>142770.33603707995</v>
      </c>
      <c r="P15" s="48" t="s">
        <v>44</v>
      </c>
      <c r="Q15" s="47" t="s">
        <v>47</v>
      </c>
    </row>
    <row r="16" spans="1:17" ht="12.75">
      <c r="A16" s="7"/>
      <c r="B16" s="7"/>
      <c r="C16" s="16" t="s">
        <v>34</v>
      </c>
      <c r="D16" s="10">
        <f>SUM(D6:D15)</f>
        <v>572503.26</v>
      </c>
      <c r="E16" s="10">
        <f>SUM(E6:E15)</f>
        <v>165846.8308227115</v>
      </c>
      <c r="F16" s="10">
        <v>587042.56</v>
      </c>
      <c r="G16" s="18">
        <f>(D16-F16)/F16</f>
        <v>-0.024767028816445685</v>
      </c>
      <c r="H16" s="10">
        <f>SUM(H6:H15)</f>
        <v>35485</v>
      </c>
      <c r="I16" s="17"/>
      <c r="J16" s="11"/>
      <c r="K16" s="12"/>
      <c r="L16" s="11"/>
      <c r="M16" s="9"/>
      <c r="N16" s="9"/>
      <c r="O16" s="21"/>
      <c r="P16" s="13"/>
      <c r="Q16" s="20"/>
    </row>
    <row r="17" spans="1:17" ht="12.75">
      <c r="A17" s="38"/>
      <c r="B17" s="39"/>
      <c r="C17" s="40"/>
      <c r="D17" s="41"/>
      <c r="E17" s="42"/>
      <c r="F17" s="41"/>
      <c r="G17" s="42"/>
      <c r="H17" s="41"/>
      <c r="I17" s="42"/>
      <c r="J17" s="43"/>
      <c r="K17" s="42"/>
      <c r="L17" s="43"/>
      <c r="M17" s="42"/>
      <c r="N17" s="42"/>
      <c r="O17" s="42"/>
      <c r="P17" s="44"/>
      <c r="Q17" s="45"/>
    </row>
    <row r="18" spans="1:17" ht="27.75" customHeight="1">
      <c r="A18" s="23">
        <f>A15+1</f>
        <v>11</v>
      </c>
      <c r="B18" s="24">
        <v>7</v>
      </c>
      <c r="C18" s="25" t="s">
        <v>18</v>
      </c>
      <c r="D18" s="26">
        <v>6463.5</v>
      </c>
      <c r="E18" s="21">
        <f aca="true" t="shared" si="4" ref="E18:E27">D18/3.452</f>
        <v>1872.3928157589803</v>
      </c>
      <c r="F18" s="26">
        <v>22341</v>
      </c>
      <c r="G18" s="15">
        <f aca="true" t="shared" si="5" ref="G18:G25">(D18-F18)/F18</f>
        <v>-0.7106888680005371</v>
      </c>
      <c r="H18" s="26">
        <v>374</v>
      </c>
      <c r="I18" s="27">
        <v>22</v>
      </c>
      <c r="J18" s="8">
        <f aca="true" t="shared" si="6" ref="J18:J27">H18/I18</f>
        <v>17</v>
      </c>
      <c r="K18" s="27">
        <v>5</v>
      </c>
      <c r="L18" s="28">
        <v>2</v>
      </c>
      <c r="M18" s="26">
        <v>37458.5</v>
      </c>
      <c r="N18" s="26">
        <v>2309</v>
      </c>
      <c r="O18" s="21">
        <f aca="true" t="shared" si="7" ref="O18:O27">M18/3.452</f>
        <v>10851.245654692932</v>
      </c>
      <c r="P18" s="48" t="s">
        <v>15</v>
      </c>
      <c r="Q18" s="47" t="s">
        <v>19</v>
      </c>
    </row>
    <row r="19" spans="1:17" ht="27.75" customHeight="1">
      <c r="A19" s="23">
        <f aca="true" t="shared" si="8" ref="A19:A27">A18+1</f>
        <v>12</v>
      </c>
      <c r="B19" s="24">
        <v>6</v>
      </c>
      <c r="C19" s="25" t="s">
        <v>95</v>
      </c>
      <c r="D19" s="26">
        <v>6316</v>
      </c>
      <c r="E19" s="21">
        <f t="shared" si="4"/>
        <v>1829.6639629200463</v>
      </c>
      <c r="F19" s="26">
        <v>25445.46</v>
      </c>
      <c r="G19" s="15">
        <f t="shared" si="5"/>
        <v>-0.751782832772526</v>
      </c>
      <c r="H19" s="26">
        <v>388</v>
      </c>
      <c r="I19" s="27">
        <v>13</v>
      </c>
      <c r="J19" s="8">
        <f t="shared" si="6"/>
        <v>29.846153846153847</v>
      </c>
      <c r="K19" s="27">
        <v>6</v>
      </c>
      <c r="L19" s="28">
        <v>4</v>
      </c>
      <c r="M19" s="26">
        <v>244394.17</v>
      </c>
      <c r="N19" s="26">
        <v>16151</v>
      </c>
      <c r="O19" s="21">
        <f t="shared" si="7"/>
        <v>70797.84762456547</v>
      </c>
      <c r="P19" s="48" t="s">
        <v>94</v>
      </c>
      <c r="Q19" s="47" t="s">
        <v>82</v>
      </c>
    </row>
    <row r="20" spans="1:17" ht="27.75" customHeight="1">
      <c r="A20" s="23">
        <f t="shared" si="8"/>
        <v>13</v>
      </c>
      <c r="B20" s="24">
        <v>8</v>
      </c>
      <c r="C20" s="25" t="s">
        <v>20</v>
      </c>
      <c r="D20" s="26">
        <v>5009</v>
      </c>
      <c r="E20" s="21">
        <f t="shared" si="4"/>
        <v>1451.042873696408</v>
      </c>
      <c r="F20" s="26">
        <v>21623.5</v>
      </c>
      <c r="G20" s="15">
        <f t="shared" si="5"/>
        <v>-0.7683538742571739</v>
      </c>
      <c r="H20" s="26">
        <v>288</v>
      </c>
      <c r="I20" s="27">
        <v>24</v>
      </c>
      <c r="J20" s="8">
        <f t="shared" si="6"/>
        <v>12</v>
      </c>
      <c r="K20" s="27">
        <v>6</v>
      </c>
      <c r="L20" s="28">
        <v>2</v>
      </c>
      <c r="M20" s="26">
        <v>37629.5</v>
      </c>
      <c r="N20" s="26">
        <v>2364</v>
      </c>
      <c r="O20" s="21">
        <f t="shared" si="7"/>
        <v>10900.782155272305</v>
      </c>
      <c r="P20" s="48" t="s">
        <v>15</v>
      </c>
      <c r="Q20" s="47" t="s">
        <v>82</v>
      </c>
    </row>
    <row r="21" spans="1:17" ht="27.75" customHeight="1">
      <c r="A21" s="23">
        <f t="shared" si="8"/>
        <v>14</v>
      </c>
      <c r="B21" s="24">
        <v>13</v>
      </c>
      <c r="C21" s="25" t="s">
        <v>29</v>
      </c>
      <c r="D21" s="26">
        <v>3050.5</v>
      </c>
      <c r="E21" s="21">
        <f t="shared" si="4"/>
        <v>883.6906141367324</v>
      </c>
      <c r="F21" s="26">
        <v>3043</v>
      </c>
      <c r="G21" s="15">
        <f t="shared" si="5"/>
        <v>0.002464673020046007</v>
      </c>
      <c r="H21" s="26">
        <v>167</v>
      </c>
      <c r="I21" s="27">
        <v>3</v>
      </c>
      <c r="J21" s="8">
        <f t="shared" si="6"/>
        <v>55.666666666666664</v>
      </c>
      <c r="K21" s="27">
        <v>1</v>
      </c>
      <c r="L21" s="28">
        <v>11</v>
      </c>
      <c r="M21" s="26">
        <v>465616.8</v>
      </c>
      <c r="N21" s="26">
        <v>28623</v>
      </c>
      <c r="O21" s="21">
        <f t="shared" si="7"/>
        <v>134883.1981460023</v>
      </c>
      <c r="P21" s="46">
        <v>41915</v>
      </c>
      <c r="Q21" s="22" t="s">
        <v>84</v>
      </c>
    </row>
    <row r="22" spans="1:17" ht="27.75" customHeight="1">
      <c r="A22" s="23">
        <f t="shared" si="8"/>
        <v>15</v>
      </c>
      <c r="B22" s="24">
        <v>9</v>
      </c>
      <c r="C22" s="14" t="s">
        <v>77</v>
      </c>
      <c r="D22" s="26">
        <v>3020</v>
      </c>
      <c r="E22" s="21">
        <f t="shared" si="4"/>
        <v>874.8551564310545</v>
      </c>
      <c r="F22" s="26">
        <v>16301</v>
      </c>
      <c r="G22" s="15">
        <f t="shared" si="5"/>
        <v>-0.8147352923133551</v>
      </c>
      <c r="H22" s="26">
        <v>187</v>
      </c>
      <c r="I22" s="27">
        <v>11</v>
      </c>
      <c r="J22" s="8">
        <f t="shared" si="6"/>
        <v>17</v>
      </c>
      <c r="K22" s="27">
        <v>4</v>
      </c>
      <c r="L22" s="28">
        <v>3</v>
      </c>
      <c r="M22" s="26">
        <v>60935.3</v>
      </c>
      <c r="N22" s="26">
        <v>3753</v>
      </c>
      <c r="O22" s="21">
        <f t="shared" si="7"/>
        <v>17652.172653534184</v>
      </c>
      <c r="P22" s="48" t="s">
        <v>68</v>
      </c>
      <c r="Q22" s="47" t="s">
        <v>78</v>
      </c>
    </row>
    <row r="23" spans="1:17" ht="27.75" customHeight="1">
      <c r="A23" s="23">
        <f t="shared" si="8"/>
        <v>16</v>
      </c>
      <c r="B23" s="24">
        <v>18</v>
      </c>
      <c r="C23" s="25" t="s">
        <v>96</v>
      </c>
      <c r="D23" s="26">
        <v>1362</v>
      </c>
      <c r="E23" s="21">
        <f t="shared" si="4"/>
        <v>394.55388180764777</v>
      </c>
      <c r="F23" s="26">
        <v>1140</v>
      </c>
      <c r="G23" s="15">
        <f t="shared" si="5"/>
        <v>0.19473684210526315</v>
      </c>
      <c r="H23" s="26">
        <v>104</v>
      </c>
      <c r="I23" s="27">
        <v>7</v>
      </c>
      <c r="J23" s="8">
        <f t="shared" si="6"/>
        <v>14.857142857142858</v>
      </c>
      <c r="K23" s="27">
        <v>3</v>
      </c>
      <c r="L23" s="28">
        <v>4</v>
      </c>
      <c r="M23" s="26">
        <v>16216.5</v>
      </c>
      <c r="N23" s="26">
        <v>1063</v>
      </c>
      <c r="O23" s="21">
        <f t="shared" si="7"/>
        <v>4697.711471610661</v>
      </c>
      <c r="P23" s="48" t="s">
        <v>94</v>
      </c>
      <c r="Q23" s="22" t="s">
        <v>46</v>
      </c>
    </row>
    <row r="24" spans="1:17" ht="27.75" customHeight="1">
      <c r="A24" s="23">
        <f t="shared" si="8"/>
        <v>17</v>
      </c>
      <c r="B24" s="24">
        <v>14</v>
      </c>
      <c r="C24" s="25" t="s">
        <v>75</v>
      </c>
      <c r="D24" s="26">
        <v>1310</v>
      </c>
      <c r="E24" s="21">
        <f t="shared" si="4"/>
        <v>379.49015063731173</v>
      </c>
      <c r="F24" s="26">
        <v>2501</v>
      </c>
      <c r="G24" s="15">
        <f t="shared" si="5"/>
        <v>-0.4762095161935226</v>
      </c>
      <c r="H24" s="26">
        <v>89</v>
      </c>
      <c r="I24" s="27">
        <v>5</v>
      </c>
      <c r="J24" s="8">
        <f t="shared" si="6"/>
        <v>17.8</v>
      </c>
      <c r="K24" s="27">
        <v>6</v>
      </c>
      <c r="L24" s="28">
        <v>3</v>
      </c>
      <c r="M24" s="26">
        <v>14314</v>
      </c>
      <c r="N24" s="26">
        <v>969</v>
      </c>
      <c r="O24" s="21">
        <f t="shared" si="7"/>
        <v>4146.581691772885</v>
      </c>
      <c r="P24" s="48" t="s">
        <v>68</v>
      </c>
      <c r="Q24" s="22" t="s">
        <v>67</v>
      </c>
    </row>
    <row r="25" spans="1:17" ht="27.75" customHeight="1">
      <c r="A25" s="23">
        <f t="shared" si="8"/>
        <v>18</v>
      </c>
      <c r="B25" s="24">
        <v>20</v>
      </c>
      <c r="C25" s="25" t="s">
        <v>30</v>
      </c>
      <c r="D25" s="26">
        <v>908</v>
      </c>
      <c r="E25" s="21">
        <f t="shared" si="4"/>
        <v>263.0359212050985</v>
      </c>
      <c r="F25" s="26">
        <v>856</v>
      </c>
      <c r="G25" s="15">
        <f t="shared" si="5"/>
        <v>0.06074766355140187</v>
      </c>
      <c r="H25" s="26">
        <v>53</v>
      </c>
      <c r="I25" s="27">
        <v>4</v>
      </c>
      <c r="J25" s="8">
        <f t="shared" si="6"/>
        <v>13.25</v>
      </c>
      <c r="K25" s="27">
        <v>1</v>
      </c>
      <c r="L25" s="28">
        <v>8</v>
      </c>
      <c r="M25" s="26">
        <v>524263.6</v>
      </c>
      <c r="N25" s="26">
        <v>32446</v>
      </c>
      <c r="O25" s="21">
        <f t="shared" si="7"/>
        <v>151872.42178447277</v>
      </c>
      <c r="P25" s="48">
        <v>41936</v>
      </c>
      <c r="Q25" s="22" t="s">
        <v>82</v>
      </c>
    </row>
    <row r="26" spans="1:17" ht="27.75" customHeight="1">
      <c r="A26" s="23">
        <f t="shared" si="8"/>
        <v>19</v>
      </c>
      <c r="B26" s="24" t="s">
        <v>41</v>
      </c>
      <c r="C26" s="14" t="s">
        <v>8</v>
      </c>
      <c r="D26" s="26">
        <v>622</v>
      </c>
      <c r="E26" s="21">
        <f t="shared" si="4"/>
        <v>180.18539976825028</v>
      </c>
      <c r="F26" s="26" t="s">
        <v>41</v>
      </c>
      <c r="G26" s="15" t="s">
        <v>41</v>
      </c>
      <c r="H26" s="26">
        <v>88</v>
      </c>
      <c r="I26" s="27">
        <v>9</v>
      </c>
      <c r="J26" s="8">
        <f t="shared" si="6"/>
        <v>9.777777777777779</v>
      </c>
      <c r="K26" s="27">
        <v>3</v>
      </c>
      <c r="L26" s="28">
        <v>17</v>
      </c>
      <c r="M26" s="26">
        <v>671873.01</v>
      </c>
      <c r="N26" s="26">
        <v>48215</v>
      </c>
      <c r="O26" s="21">
        <f t="shared" si="7"/>
        <v>194632.9692931634</v>
      </c>
      <c r="P26" s="48">
        <v>41873</v>
      </c>
      <c r="Q26" s="22" t="s">
        <v>9</v>
      </c>
    </row>
    <row r="27" spans="1:17" ht="27.75" customHeight="1">
      <c r="A27" s="23">
        <f t="shared" si="8"/>
        <v>20</v>
      </c>
      <c r="B27" s="24">
        <v>16</v>
      </c>
      <c r="C27" s="25" t="s">
        <v>16</v>
      </c>
      <c r="D27" s="26">
        <v>596</v>
      </c>
      <c r="E27" s="21">
        <f t="shared" si="4"/>
        <v>172.6535341830823</v>
      </c>
      <c r="F27" s="26">
        <v>1787</v>
      </c>
      <c r="G27" s="15">
        <f>(D27-F27)/F27</f>
        <v>-0.6664801343033017</v>
      </c>
      <c r="H27" s="26">
        <v>33</v>
      </c>
      <c r="I27" s="27">
        <v>3</v>
      </c>
      <c r="J27" s="8">
        <f t="shared" si="6"/>
        <v>11</v>
      </c>
      <c r="K27" s="27">
        <v>1</v>
      </c>
      <c r="L27" s="28">
        <v>12</v>
      </c>
      <c r="M27" s="26">
        <v>1234098</v>
      </c>
      <c r="N27" s="26">
        <v>76880</v>
      </c>
      <c r="O27" s="21">
        <f t="shared" si="7"/>
        <v>357502.3174971031</v>
      </c>
      <c r="P27" s="48">
        <v>41908</v>
      </c>
      <c r="Q27" s="22" t="s">
        <v>17</v>
      </c>
    </row>
    <row r="28" spans="1:17" ht="12.75">
      <c r="A28" s="19"/>
      <c r="B28" s="7"/>
      <c r="C28" s="16" t="s">
        <v>35</v>
      </c>
      <c r="D28" s="10">
        <f>SUM(D18:D27)+D16</f>
        <v>601160.26</v>
      </c>
      <c r="E28" s="10">
        <f>SUM(E18:E27)+E16</f>
        <v>174148.3951332561</v>
      </c>
      <c r="F28" s="10">
        <v>608142.7400000001</v>
      </c>
      <c r="G28" s="18">
        <f>(D28-F28)/F28</f>
        <v>-0.011481646562121414</v>
      </c>
      <c r="H28" s="10">
        <f>SUM(H18:H27)+H16</f>
        <v>37256</v>
      </c>
      <c r="I28" s="17"/>
      <c r="J28" s="8"/>
      <c r="K28" s="12"/>
      <c r="L28" s="11"/>
      <c r="M28" s="9"/>
      <c r="N28" s="9"/>
      <c r="O28" s="21"/>
      <c r="P28" s="13"/>
      <c r="Q28" s="20"/>
    </row>
    <row r="29" spans="1:17" ht="12.75">
      <c r="A29" s="38"/>
      <c r="B29" s="39"/>
      <c r="C29" s="40"/>
      <c r="D29" s="41"/>
      <c r="E29" s="42"/>
      <c r="F29" s="41"/>
      <c r="G29" s="42"/>
      <c r="H29" s="41"/>
      <c r="I29" s="42"/>
      <c r="J29" s="43"/>
      <c r="K29" s="42"/>
      <c r="L29" s="43"/>
      <c r="M29" s="42"/>
      <c r="N29" s="42"/>
      <c r="O29" s="42"/>
      <c r="P29" s="44"/>
      <c r="Q29" s="45"/>
    </row>
    <row r="30" spans="1:17" ht="27.75" customHeight="1">
      <c r="A30" s="23">
        <f>A27+1</f>
        <v>21</v>
      </c>
      <c r="B30" s="24">
        <v>19</v>
      </c>
      <c r="C30" s="25" t="s">
        <v>48</v>
      </c>
      <c r="D30" s="26">
        <v>577</v>
      </c>
      <c r="E30" s="21">
        <f aca="true" t="shared" si="9" ref="E30:E39">D30/3.452</f>
        <v>167.1494785631518</v>
      </c>
      <c r="F30" s="26">
        <v>1121.2</v>
      </c>
      <c r="G30" s="15">
        <f>(D30-F30)/F30</f>
        <v>-0.48537281484124156</v>
      </c>
      <c r="H30" s="26">
        <v>54</v>
      </c>
      <c r="I30" s="27">
        <v>3</v>
      </c>
      <c r="J30" s="8">
        <f aca="true" t="shared" si="10" ref="J30:J39">H30/I30</f>
        <v>18</v>
      </c>
      <c r="K30" s="27">
        <v>2</v>
      </c>
      <c r="L30" s="28">
        <v>5</v>
      </c>
      <c r="M30" s="26">
        <v>15569.2</v>
      </c>
      <c r="N30" s="26">
        <v>1169</v>
      </c>
      <c r="O30" s="21">
        <f aca="true" t="shared" si="11" ref="O30:O39">M30/3.452</f>
        <v>4510.196987253767</v>
      </c>
      <c r="P30" s="48" t="s">
        <v>49</v>
      </c>
      <c r="Q30" s="22" t="s">
        <v>86</v>
      </c>
    </row>
    <row r="31" spans="1:17" ht="27.75" customHeight="1">
      <c r="A31" s="23">
        <f>A30+1</f>
        <v>22</v>
      </c>
      <c r="B31" s="24">
        <v>22</v>
      </c>
      <c r="C31" s="14" t="s">
        <v>21</v>
      </c>
      <c r="D31" s="26">
        <v>360</v>
      </c>
      <c r="E31" s="21">
        <f t="shared" si="9"/>
        <v>104.28736964078794</v>
      </c>
      <c r="F31" s="26">
        <v>670</v>
      </c>
      <c r="G31" s="15">
        <f>(D31-F31)/F31</f>
        <v>-0.4626865671641791</v>
      </c>
      <c r="H31" s="26">
        <v>43</v>
      </c>
      <c r="I31" s="27">
        <v>2</v>
      </c>
      <c r="J31" s="8">
        <f t="shared" si="10"/>
        <v>21.5</v>
      </c>
      <c r="K31" s="27">
        <v>1</v>
      </c>
      <c r="L31" s="28">
        <v>8</v>
      </c>
      <c r="M31" s="26">
        <v>39542</v>
      </c>
      <c r="N31" s="26">
        <v>3528</v>
      </c>
      <c r="O31" s="21">
        <f t="shared" si="11"/>
        <v>11454.808806488993</v>
      </c>
      <c r="P31" s="48">
        <v>41936</v>
      </c>
      <c r="Q31" s="22" t="s">
        <v>86</v>
      </c>
    </row>
    <row r="32" spans="1:17" ht="27.75" customHeight="1">
      <c r="A32" s="23">
        <f aca="true" t="shared" si="12" ref="A32:A39">A31+1</f>
        <v>23</v>
      </c>
      <c r="B32" s="24">
        <v>21</v>
      </c>
      <c r="C32" s="25" t="s">
        <v>83</v>
      </c>
      <c r="D32" s="26">
        <v>319</v>
      </c>
      <c r="E32" s="21">
        <f t="shared" si="9"/>
        <v>92.41019698725377</v>
      </c>
      <c r="F32" s="26">
        <v>748</v>
      </c>
      <c r="G32" s="15">
        <f>(D32-F32)/F32</f>
        <v>-0.5735294117647058</v>
      </c>
      <c r="H32" s="26">
        <v>21</v>
      </c>
      <c r="I32" s="27">
        <v>3</v>
      </c>
      <c r="J32" s="29">
        <f t="shared" si="10"/>
        <v>7</v>
      </c>
      <c r="K32" s="27">
        <v>3</v>
      </c>
      <c r="L32" s="28">
        <v>13</v>
      </c>
      <c r="M32" s="26">
        <v>586736.28</v>
      </c>
      <c r="N32" s="26">
        <v>40003</v>
      </c>
      <c r="O32" s="21">
        <f t="shared" si="11"/>
        <v>169969.95365005796</v>
      </c>
      <c r="P32" s="46">
        <v>41901</v>
      </c>
      <c r="Q32" s="22" t="s">
        <v>85</v>
      </c>
    </row>
    <row r="33" spans="1:17" ht="27.75" customHeight="1">
      <c r="A33" s="23">
        <f t="shared" si="12"/>
        <v>24</v>
      </c>
      <c r="B33" s="24">
        <v>12</v>
      </c>
      <c r="C33" s="25" t="s">
        <v>80</v>
      </c>
      <c r="D33" s="26">
        <v>318</v>
      </c>
      <c r="E33" s="21">
        <f t="shared" si="9"/>
        <v>92.12050984936269</v>
      </c>
      <c r="F33" s="26">
        <v>3390</v>
      </c>
      <c r="G33" s="15">
        <f>(D33-F33)/F33</f>
        <v>-0.9061946902654867</v>
      </c>
      <c r="H33" s="26">
        <v>57</v>
      </c>
      <c r="I33" s="27">
        <v>6</v>
      </c>
      <c r="J33" s="8">
        <f t="shared" si="10"/>
        <v>9.5</v>
      </c>
      <c r="K33" s="27">
        <v>2</v>
      </c>
      <c r="L33" s="28">
        <v>5</v>
      </c>
      <c r="M33" s="26">
        <v>149678</v>
      </c>
      <c r="N33" s="26">
        <v>11040</v>
      </c>
      <c r="O33" s="21">
        <f t="shared" si="11"/>
        <v>43359.79142526072</v>
      </c>
      <c r="P33" s="48" t="s">
        <v>49</v>
      </c>
      <c r="Q33" s="22" t="s">
        <v>98</v>
      </c>
    </row>
    <row r="34" spans="1:17" ht="27.75" customHeight="1">
      <c r="A34" s="23">
        <f t="shared" si="12"/>
        <v>25</v>
      </c>
      <c r="B34" s="24" t="s">
        <v>41</v>
      </c>
      <c r="C34" s="14" t="s">
        <v>56</v>
      </c>
      <c r="D34" s="26">
        <v>232</v>
      </c>
      <c r="E34" s="21">
        <f t="shared" si="9"/>
        <v>67.20741599073001</v>
      </c>
      <c r="F34" s="26" t="s">
        <v>41</v>
      </c>
      <c r="G34" s="15" t="s">
        <v>41</v>
      </c>
      <c r="H34" s="26">
        <v>29</v>
      </c>
      <c r="I34" s="27">
        <v>3</v>
      </c>
      <c r="J34" s="29">
        <f t="shared" si="10"/>
        <v>9.666666666666666</v>
      </c>
      <c r="K34" s="27">
        <v>1</v>
      </c>
      <c r="L34" s="28"/>
      <c r="M34" s="26">
        <v>1961882.7</v>
      </c>
      <c r="N34" s="26">
        <v>146482</v>
      </c>
      <c r="O34" s="21">
        <f t="shared" si="11"/>
        <v>568332.1842410197</v>
      </c>
      <c r="P34" s="49">
        <v>41467</v>
      </c>
      <c r="Q34" s="22" t="s">
        <v>57</v>
      </c>
    </row>
    <row r="35" spans="1:17" ht="27.75" customHeight="1">
      <c r="A35" s="23">
        <f t="shared" si="12"/>
        <v>26</v>
      </c>
      <c r="B35" s="24" t="s">
        <v>41</v>
      </c>
      <c r="C35" s="14" t="s">
        <v>61</v>
      </c>
      <c r="D35" s="26">
        <v>230</v>
      </c>
      <c r="E35" s="21">
        <f t="shared" si="9"/>
        <v>66.62804171494786</v>
      </c>
      <c r="F35" s="26" t="s">
        <v>41</v>
      </c>
      <c r="G35" s="15" t="s">
        <v>41</v>
      </c>
      <c r="H35" s="26">
        <v>23</v>
      </c>
      <c r="I35" s="27">
        <v>1</v>
      </c>
      <c r="J35" s="29">
        <f t="shared" si="10"/>
        <v>23</v>
      </c>
      <c r="K35" s="27">
        <v>1</v>
      </c>
      <c r="L35" s="28"/>
      <c r="M35" s="26">
        <v>65769.3</v>
      </c>
      <c r="N35" s="26">
        <v>4801</v>
      </c>
      <c r="O35" s="21">
        <f t="shared" si="11"/>
        <v>19052.520278099655</v>
      </c>
      <c r="P35" s="49">
        <v>41831</v>
      </c>
      <c r="Q35" s="22" t="s">
        <v>62</v>
      </c>
    </row>
    <row r="36" spans="1:17" ht="27.75" customHeight="1">
      <c r="A36" s="23">
        <f t="shared" si="12"/>
        <v>27</v>
      </c>
      <c r="B36" s="24" t="s">
        <v>58</v>
      </c>
      <c r="C36" s="14" t="s">
        <v>59</v>
      </c>
      <c r="D36" s="26">
        <v>200</v>
      </c>
      <c r="E36" s="21">
        <f t="shared" si="9"/>
        <v>57.93742757821553</v>
      </c>
      <c r="F36" s="26" t="s">
        <v>41</v>
      </c>
      <c r="G36" s="15" t="s">
        <v>41</v>
      </c>
      <c r="H36" s="26">
        <v>20</v>
      </c>
      <c r="I36" s="27">
        <v>1</v>
      </c>
      <c r="J36" s="8">
        <f t="shared" si="10"/>
        <v>20</v>
      </c>
      <c r="K36" s="27">
        <v>1</v>
      </c>
      <c r="L36" s="28"/>
      <c r="M36" s="26">
        <v>86464</v>
      </c>
      <c r="N36" s="26">
        <v>6033</v>
      </c>
      <c r="O36" s="21">
        <f t="shared" si="11"/>
        <v>25047.508690614137</v>
      </c>
      <c r="P36" s="48">
        <v>41880</v>
      </c>
      <c r="Q36" s="22" t="s">
        <v>60</v>
      </c>
    </row>
    <row r="37" spans="1:17" ht="27.75" customHeight="1">
      <c r="A37" s="23">
        <f t="shared" si="12"/>
        <v>28</v>
      </c>
      <c r="B37" s="24" t="s">
        <v>41</v>
      </c>
      <c r="C37" s="14" t="s">
        <v>53</v>
      </c>
      <c r="D37" s="26">
        <v>196</v>
      </c>
      <c r="E37" s="21">
        <f t="shared" si="9"/>
        <v>56.77867902665122</v>
      </c>
      <c r="F37" s="26" t="s">
        <v>41</v>
      </c>
      <c r="G37" s="15" t="s">
        <v>41</v>
      </c>
      <c r="H37" s="26">
        <v>18</v>
      </c>
      <c r="I37" s="27">
        <v>1</v>
      </c>
      <c r="J37" s="8">
        <f t="shared" si="10"/>
        <v>18</v>
      </c>
      <c r="K37" s="27">
        <v>1</v>
      </c>
      <c r="L37" s="28"/>
      <c r="M37" s="26">
        <v>183095.81</v>
      </c>
      <c r="N37" s="26">
        <v>13109</v>
      </c>
      <c r="O37" s="21">
        <f t="shared" si="11"/>
        <v>53040.50115874855</v>
      </c>
      <c r="P37" s="48">
        <v>41733</v>
      </c>
      <c r="Q37" s="22" t="s">
        <v>54</v>
      </c>
    </row>
    <row r="38" spans="1:17" ht="27.75" customHeight="1">
      <c r="A38" s="23">
        <f t="shared" si="12"/>
        <v>29</v>
      </c>
      <c r="B38" s="24">
        <v>23</v>
      </c>
      <c r="C38" s="14" t="s">
        <v>76</v>
      </c>
      <c r="D38" s="26">
        <v>196</v>
      </c>
      <c r="E38" s="21">
        <f t="shared" si="9"/>
        <v>56.77867902665122</v>
      </c>
      <c r="F38" s="26">
        <v>513</v>
      </c>
      <c r="G38" s="15">
        <f>(D38-F38)/F38</f>
        <v>-0.6179337231968811</v>
      </c>
      <c r="H38" s="26">
        <v>13</v>
      </c>
      <c r="I38" s="27">
        <v>1</v>
      </c>
      <c r="J38" s="8">
        <f t="shared" si="10"/>
        <v>13</v>
      </c>
      <c r="K38" s="27">
        <v>1</v>
      </c>
      <c r="L38" s="28">
        <v>15</v>
      </c>
      <c r="M38" s="26">
        <v>111543.2</v>
      </c>
      <c r="N38" s="26">
        <v>7480</v>
      </c>
      <c r="O38" s="21">
        <f t="shared" si="11"/>
        <v>32312.63035921205</v>
      </c>
      <c r="P38" s="48">
        <v>41887</v>
      </c>
      <c r="Q38" s="22" t="s">
        <v>82</v>
      </c>
    </row>
    <row r="39" spans="1:17" ht="27.75" customHeight="1">
      <c r="A39" s="23">
        <f t="shared" si="12"/>
        <v>30</v>
      </c>
      <c r="B39" s="24" t="s">
        <v>41</v>
      </c>
      <c r="C39" s="14" t="s">
        <v>55</v>
      </c>
      <c r="D39" s="26">
        <v>168</v>
      </c>
      <c r="E39" s="21">
        <f t="shared" si="9"/>
        <v>48.66743916570104</v>
      </c>
      <c r="F39" s="26" t="s">
        <v>41</v>
      </c>
      <c r="G39" s="15" t="s">
        <v>41</v>
      </c>
      <c r="H39" s="26">
        <v>16</v>
      </c>
      <c r="I39" s="27">
        <v>1</v>
      </c>
      <c r="J39" s="8">
        <f t="shared" si="10"/>
        <v>16</v>
      </c>
      <c r="K39" s="27">
        <v>1</v>
      </c>
      <c r="L39" s="28"/>
      <c r="M39" s="26">
        <v>42186.41</v>
      </c>
      <c r="N39" s="26">
        <v>2886</v>
      </c>
      <c r="O39" s="21">
        <f t="shared" si="11"/>
        <v>12220.860370799537</v>
      </c>
      <c r="P39" s="49">
        <v>41747</v>
      </c>
      <c r="Q39" s="22" t="s">
        <v>54</v>
      </c>
    </row>
    <row r="40" spans="1:17" ht="12.75">
      <c r="A40" s="19"/>
      <c r="B40" s="7"/>
      <c r="C40" s="16" t="s">
        <v>50</v>
      </c>
      <c r="D40" s="10">
        <f>SUM(D30:D39)+D28</f>
        <v>603956.26</v>
      </c>
      <c r="E40" s="10">
        <f>SUM(E30:E39)+E28</f>
        <v>174958.36037079955</v>
      </c>
      <c r="F40" s="10">
        <v>611735.68</v>
      </c>
      <c r="G40" s="18">
        <f>(D40-F40)/F40</f>
        <v>-0.01271696298636699</v>
      </c>
      <c r="H40" s="10">
        <f>SUM(H30:H39)+H28</f>
        <v>37550</v>
      </c>
      <c r="I40" s="17"/>
      <c r="J40" s="8"/>
      <c r="K40" s="12"/>
      <c r="L40" s="11"/>
      <c r="M40" s="9"/>
      <c r="N40" s="9"/>
      <c r="O40" s="21"/>
      <c r="P40" s="13"/>
      <c r="Q40" s="20"/>
    </row>
    <row r="41" spans="1:17" ht="12.75">
      <c r="A41" s="38"/>
      <c r="B41" s="39"/>
      <c r="C41" s="40"/>
      <c r="D41" s="41"/>
      <c r="E41" s="42"/>
      <c r="F41" s="41"/>
      <c r="G41" s="42"/>
      <c r="H41" s="41"/>
      <c r="I41" s="42"/>
      <c r="J41" s="43"/>
      <c r="K41" s="42"/>
      <c r="L41" s="43"/>
      <c r="M41" s="42"/>
      <c r="N41" s="42"/>
      <c r="O41" s="42"/>
      <c r="P41" s="44"/>
      <c r="Q41" s="45"/>
    </row>
    <row r="42" spans="1:17" ht="27.75" customHeight="1">
      <c r="A42" s="23">
        <f>A39+1</f>
        <v>31</v>
      </c>
      <c r="B42" s="24" t="s">
        <v>41</v>
      </c>
      <c r="C42" s="14" t="s">
        <v>10</v>
      </c>
      <c r="D42" s="26">
        <v>118</v>
      </c>
      <c r="E42" s="21">
        <f>D42/3.452</f>
        <v>34.183082271147164</v>
      </c>
      <c r="F42" s="26" t="s">
        <v>41</v>
      </c>
      <c r="G42" s="15" t="s">
        <v>41</v>
      </c>
      <c r="H42" s="26">
        <v>16</v>
      </c>
      <c r="I42" s="27">
        <v>5</v>
      </c>
      <c r="J42" s="8">
        <f>H42/I42</f>
        <v>3.2</v>
      </c>
      <c r="K42" s="27">
        <v>2</v>
      </c>
      <c r="L42" s="28"/>
      <c r="M42" s="26">
        <v>1790863</v>
      </c>
      <c r="N42" s="26">
        <v>122659</v>
      </c>
      <c r="O42" s="21">
        <f>M42/3.452</f>
        <v>518789.97682502895</v>
      </c>
      <c r="P42" s="49">
        <v>41642</v>
      </c>
      <c r="Q42" s="22" t="s">
        <v>11</v>
      </c>
    </row>
    <row r="43" spans="1:17" ht="27.75" customHeight="1">
      <c r="A43" s="23">
        <f>A42+1</f>
        <v>32</v>
      </c>
      <c r="B43" s="24">
        <v>25</v>
      </c>
      <c r="C43" s="25" t="s">
        <v>25</v>
      </c>
      <c r="D43" s="26">
        <v>112</v>
      </c>
      <c r="E43" s="21">
        <f>D43/3.452</f>
        <v>32.4449594438007</v>
      </c>
      <c r="F43" s="26">
        <v>380</v>
      </c>
      <c r="G43" s="15">
        <f>(D43-F43)/F43</f>
        <v>-0.7052631578947368</v>
      </c>
      <c r="H43" s="26">
        <v>7</v>
      </c>
      <c r="I43" s="27">
        <v>1</v>
      </c>
      <c r="J43" s="8">
        <f>H43/I43</f>
        <v>7</v>
      </c>
      <c r="K43" s="27">
        <v>1</v>
      </c>
      <c r="L43" s="28">
        <v>7</v>
      </c>
      <c r="M43" s="26">
        <v>10673</v>
      </c>
      <c r="N43" s="26">
        <v>892</v>
      </c>
      <c r="O43" s="21">
        <f>M43/3.452</f>
        <v>3091.8308227114717</v>
      </c>
      <c r="P43" s="48">
        <v>41943</v>
      </c>
      <c r="Q43" s="22" t="s">
        <v>26</v>
      </c>
    </row>
    <row r="44" spans="1:17" ht="27.75" customHeight="1">
      <c r="A44" s="23">
        <f>A43+1</f>
        <v>33</v>
      </c>
      <c r="B44" s="24" t="s">
        <v>41</v>
      </c>
      <c r="C44" s="14" t="s">
        <v>12</v>
      </c>
      <c r="D44" s="26">
        <v>104</v>
      </c>
      <c r="E44" s="21">
        <f>D44/3.452</f>
        <v>30.127462340672075</v>
      </c>
      <c r="F44" s="26" t="s">
        <v>41</v>
      </c>
      <c r="G44" s="15" t="s">
        <v>41</v>
      </c>
      <c r="H44" s="26">
        <v>17</v>
      </c>
      <c r="I44" s="27">
        <v>8</v>
      </c>
      <c r="J44" s="8">
        <f>H44/I44</f>
        <v>2.125</v>
      </c>
      <c r="K44" s="27">
        <v>3</v>
      </c>
      <c r="L44" s="28"/>
      <c r="M44" s="26">
        <v>730445.2</v>
      </c>
      <c r="N44" s="26">
        <v>59580</v>
      </c>
      <c r="O44" s="21">
        <f>M44/3.452</f>
        <v>211600.57937427578</v>
      </c>
      <c r="P44" s="48">
        <v>41425</v>
      </c>
      <c r="Q44" s="22" t="s">
        <v>28</v>
      </c>
    </row>
    <row r="45" spans="1:17" ht="27.75" customHeight="1">
      <c r="A45" s="23">
        <f>A44+1</f>
        <v>34</v>
      </c>
      <c r="B45" s="24" t="s">
        <v>41</v>
      </c>
      <c r="C45" s="25" t="s">
        <v>64</v>
      </c>
      <c r="D45" s="26">
        <v>100</v>
      </c>
      <c r="E45" s="21">
        <f>D45/3.452</f>
        <v>28.968713789107763</v>
      </c>
      <c r="F45" s="26" t="s">
        <v>41</v>
      </c>
      <c r="G45" s="15" t="s">
        <v>41</v>
      </c>
      <c r="H45" s="26">
        <v>10</v>
      </c>
      <c r="I45" s="27">
        <v>1</v>
      </c>
      <c r="J45" s="8">
        <f>H45/I45</f>
        <v>10</v>
      </c>
      <c r="K45" s="27">
        <v>1</v>
      </c>
      <c r="L45" s="28"/>
      <c r="M45" s="26">
        <v>15386.5</v>
      </c>
      <c r="N45" s="26">
        <v>1467</v>
      </c>
      <c r="O45" s="21">
        <f>M45/3.452</f>
        <v>4457.271147161066</v>
      </c>
      <c r="P45" s="49">
        <v>41383</v>
      </c>
      <c r="Q45" s="22" t="s">
        <v>65</v>
      </c>
    </row>
    <row r="46" spans="1:17" ht="12.75">
      <c r="A46" s="19"/>
      <c r="B46" s="7"/>
      <c r="C46" s="16" t="s">
        <v>66</v>
      </c>
      <c r="D46" s="10">
        <f>SUM(D42:D45)+D40</f>
        <v>604390.26</v>
      </c>
      <c r="E46" s="10">
        <f>SUM(E42:E45)+E40</f>
        <v>175084.08458864427</v>
      </c>
      <c r="F46" s="10">
        <v>611735.68</v>
      </c>
      <c r="G46" s="18">
        <f>(D46-F46)/F46</f>
        <v>-0.01200750624845038</v>
      </c>
      <c r="H46" s="10">
        <f>SUM(H42:H45)+H40</f>
        <v>37600</v>
      </c>
      <c r="I46" s="17"/>
      <c r="J46" s="8"/>
      <c r="K46" s="12"/>
      <c r="L46" s="11"/>
      <c r="M46" s="9"/>
      <c r="N46" s="9"/>
      <c r="O46" s="21"/>
      <c r="P46" s="13"/>
      <c r="Q46" s="20"/>
    </row>
    <row r="47" spans="1:17" ht="12.75">
      <c r="A47" s="38"/>
      <c r="B47" s="39"/>
      <c r="C47" s="40"/>
      <c r="D47" s="41"/>
      <c r="E47" s="42"/>
      <c r="F47" s="41"/>
      <c r="G47" s="42"/>
      <c r="H47" s="41"/>
      <c r="I47" s="42"/>
      <c r="J47" s="43"/>
      <c r="K47" s="42"/>
      <c r="L47" s="43"/>
      <c r="M47" s="42"/>
      <c r="N47" s="42"/>
      <c r="O47" s="42"/>
      <c r="P47" s="44"/>
      <c r="Q47" s="45"/>
    </row>
    <row r="48" ht="28.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2014-12-15T14:26:28Z</dcterms:modified>
  <cp:category/>
  <cp:version/>
  <cp:contentType/>
  <cp:contentStatus/>
</cp:coreProperties>
</file>