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960" windowWidth="25500" windowHeight="7060" tabRatio="601" activeTab="0"/>
  </bookViews>
  <sheets>
    <sheet name="Gegužės 24 - 30 d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<sst xmlns="http://schemas.openxmlformats.org/spreadsheetml/2006/main" count="153" uniqueCount="105">
  <si>
    <t>Teresės nuodėmė
(Therese Desqueyroux)</t>
  </si>
  <si>
    <t>Pilnos rankos pistoletų
(Una Pistola el cada mano / A Gun in Each Hand)</t>
  </si>
  <si>
    <t xml:space="preserve">Seansų 
sk. </t>
  </si>
  <si>
    <t>Kopijų 
sk.</t>
  </si>
  <si>
    <t>Forum Cinemas /
Universal</t>
  </si>
  <si>
    <t>Geležinis žmogus 3
(Iron Man 3)</t>
  </si>
  <si>
    <t>IS</t>
  </si>
  <si>
    <t>Didysis Getsbis
(The Great Gatsby)</t>
  </si>
  <si>
    <t>Agentų žaidimai
(Mobius)</t>
  </si>
  <si>
    <t>Incognito Films</t>
  </si>
  <si>
    <t>Gegužės 24 - 30 d. Lietuvos kino teatruose rodytų filmų top-20</t>
  </si>
  <si>
    <t>Gegužės
17 - 23 d. 
pajamos
(Lt)</t>
  </si>
  <si>
    <t>Gegužės
24 - 30 d. 
pajamos
(Lt)</t>
  </si>
  <si>
    <t>Gegužės
24 - 30 d.
žiūrovų
sk.</t>
  </si>
  <si>
    <t>Gegužės
24 - 30 d.
pajamos
(Eur)</t>
  </si>
  <si>
    <t>Operacija: Zodiakas
(Chinese Zodiac)</t>
  </si>
  <si>
    <t>Garsų pasaulio įrašai</t>
  </si>
  <si>
    <t>Rifo pasaka 2
(Reef 2: High Tide)</t>
  </si>
  <si>
    <t>Gimę mylėti
(Twice Born)</t>
  </si>
  <si>
    <t>ACME Film</t>
  </si>
  <si>
    <t>A-One Films</t>
  </si>
  <si>
    <t>A-One Films</t>
  </si>
  <si>
    <t>Garsų pasaulio įrašai</t>
  </si>
  <si>
    <t>Top Film</t>
  </si>
  <si>
    <t>Valentinas vienas
(Valentine Alone)</t>
  </si>
  <si>
    <t>Laukinės atostogos
(Spring Breakers)</t>
  </si>
  <si>
    <t>Optimisto istorija
(Silver Linings Playbook)</t>
  </si>
  <si>
    <t>Top Film</t>
  </si>
  <si>
    <t>Mergvakaris Maljorkoje
(О чём молчат девушки)</t>
  </si>
  <si>
    <t>ACME Film /
Warner Bros.</t>
  </si>
  <si>
    <t>Hannah Arendt</t>
  </si>
  <si>
    <t>Transo būsena
(Trance)</t>
  </si>
  <si>
    <t>Pabėgimas iš planetos Žemė
(Escape From Planet Earth)</t>
  </si>
  <si>
    <t>-</t>
  </si>
  <si>
    <t>Ozas: didingas ir galingas
(Oz. The Great and Powerful)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</si>
  <si>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</si>
  <si>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</si>
  <si>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</si>
  <si>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</si>
  <si>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</si>
  <si>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</si>
  <si>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</si>
  <si>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</si>
  <si>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</si>
  <si>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8 pasimatymai
(8 Citas / 8 Dates)</t>
  </si>
  <si>
    <t>Tolyn į tamsą. Žvaigždžių kelias (3D)
(Star Trek XII. Into Darkness)</t>
  </si>
  <si>
    <t>Lobiai O.K.
(Sokrovishchja О.К.)</t>
  </si>
  <si>
    <t>Top Film</t>
  </si>
  <si>
    <t>Statyk už mėgstamiausią
(Lay the Favorite)</t>
  </si>
  <si>
    <t>Greiti ir įsiutę 6
(The Fast &amp; The Furious 6)</t>
  </si>
  <si>
    <t>Forum Cinemas /
Universal</t>
  </si>
  <si>
    <t>Forum Cinemas /
WDSMPI</t>
  </si>
  <si>
    <t>Coco Chanel ir Igoris Stravinskis 
(Coco Chanel and Igor Stravinsky)</t>
  </si>
  <si>
    <t>A-One Films</t>
  </si>
  <si>
    <t>Tarp dviejų pasaulių
(Upside Down)</t>
  </si>
  <si>
    <t>VISO:</t>
  </si>
  <si>
    <t>Atostogos prie jūros
(Skylab)</t>
  </si>
  <si>
    <t>Širdžių ėdikas
(L'arnacoeur / Heartbreaker)</t>
  </si>
  <si>
    <t>Meilė kaip nuodai
(Un poison violent)</t>
  </si>
  <si>
    <t>Planetos filmai</t>
  </si>
  <si>
    <t>Madagaskaras 3
(Madagascar 3: Europe's Most Wanted)</t>
  </si>
  <si>
    <t>-</t>
  </si>
  <si>
    <t>Kietas riešutėlis. Puiki diena mirti
(A Good Day to Die Hard)</t>
  </si>
  <si>
    <t>Theatrical Film Distribution /
20th Century Fox</t>
  </si>
  <si>
    <t>Linkolnas
(Lincoln)</t>
  </si>
  <si>
    <t>Adomo obuoliai
(Adam's Apples)</t>
  </si>
  <si>
    <t>Planeta /
Nordisk Film</t>
  </si>
  <si>
    <t>-</t>
  </si>
  <si>
    <t>Medžioklė
(The Hunt)</t>
  </si>
  <si>
    <t>Kaunas International Film Festival</t>
  </si>
  <si>
    <t>A-One Films</t>
  </si>
  <si>
    <t>IS</t>
  </si>
  <si>
    <t>Paslaptinga karalystė
(Epic)</t>
  </si>
  <si>
    <t>Išankstiniai seansai</t>
  </si>
  <si>
    <t>Theatrical Film Distribution /
20th Century Fox</t>
  </si>
  <si>
    <t>Pagirios 3: velniai žino kur
(Hangover 3)</t>
  </si>
  <si>
    <t>ACME Film /
Warner Bros.</t>
  </si>
  <si>
    <t>Džekas milžinų nugalėtojas
(Jack The Giant Slayer)</t>
  </si>
  <si>
    <t xml:space="preserve">Bendros
pajamos 
(Lt) 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</si>
  <si>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</si>
  <si>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</si>
  <si>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</si>
  <si>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</si>
  <si>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</si>
  <si>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Bendras 
žiūrovų
sk.</t>
  </si>
  <si>
    <t>Krudžiai
(Croods)</t>
  </si>
  <si>
    <t>Premjeros 
data</t>
  </si>
  <si>
    <t>VISO (top20):</t>
  </si>
  <si>
    <t>N</t>
  </si>
  <si>
    <t>Pats baisiausias filmas 5
(Scary Movie 5)</t>
  </si>
  <si>
    <t>-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</si>
  <si>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</si>
  <si>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</si>
  <si>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</si>
  <si>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</si>
  <si>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</si>
  <si>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</si>
  <si>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Forum Cinemas /
Paramount</t>
  </si>
  <si>
    <t>Batuotas katinas Pūkis
(Puss In Boots)</t>
  </si>
  <si>
    <t>Forum Cinemas /
Paramount</t>
  </si>
  <si>
    <t>Legendos susivienija
(The Rise of the Guardians)</t>
  </si>
  <si>
    <t>Mikė Pūkuotukas
(Winnie the Pooh)</t>
  </si>
  <si>
    <t>Forum Cinemas /
WDSMPI</t>
  </si>
  <si>
    <t>Karališka drąsa
(Brave)</t>
  </si>
  <si>
    <t>Loraksas
(Dr. Seuss' The Lorax)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</si>
</sst>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"/>
    <numFmt numFmtId="211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9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okrovischa_Litva-201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galiai\2013\2013.05.24-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-ONE%20ataskaita_0527-05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3\2013.05.17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24 - 26 d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17 - 23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4.140625" style="3" customWidth="1"/>
    <col min="4" max="6" width="10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10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37</v>
      </c>
      <c r="D3" s="41" t="s">
        <v>12</v>
      </c>
      <c r="E3" s="41" t="s">
        <v>14</v>
      </c>
      <c r="F3" s="41" t="s">
        <v>11</v>
      </c>
      <c r="G3" s="41" t="s">
        <v>38</v>
      </c>
      <c r="H3" s="41" t="s">
        <v>13</v>
      </c>
      <c r="I3" s="41" t="s">
        <v>2</v>
      </c>
      <c r="J3" s="41" t="s">
        <v>93</v>
      </c>
      <c r="K3" s="41" t="s">
        <v>3</v>
      </c>
      <c r="L3" s="41" t="s">
        <v>41</v>
      </c>
      <c r="M3" s="41" t="s">
        <v>78</v>
      </c>
      <c r="N3" s="41" t="s">
        <v>84</v>
      </c>
      <c r="O3" s="41" t="s">
        <v>36</v>
      </c>
      <c r="P3" s="41" t="s">
        <v>86</v>
      </c>
      <c r="Q3" s="42" t="s">
        <v>94</v>
      </c>
    </row>
    <row r="4" spans="1:18" ht="25.5" customHeight="1">
      <c r="A4" s="43">
        <v>1</v>
      </c>
      <c r="B4" s="49">
        <v>2</v>
      </c>
      <c r="C4" s="4" t="s">
        <v>49</v>
      </c>
      <c r="D4" s="31">
        <v>426952.1</v>
      </c>
      <c r="E4" s="52">
        <f aca="true" t="shared" si="0" ref="E4:E12">D4/3.452</f>
        <v>123682.53186558516</v>
      </c>
      <c r="F4" s="52" t="s">
        <v>90</v>
      </c>
      <c r="G4" s="17" t="s">
        <v>90</v>
      </c>
      <c r="H4" s="31">
        <v>29391</v>
      </c>
      <c r="I4" s="31">
        <v>443</v>
      </c>
      <c r="J4" s="29">
        <f aca="true" t="shared" si="1" ref="J4:J13">H4/I4</f>
        <v>66.34537246049662</v>
      </c>
      <c r="K4" s="31">
        <v>17</v>
      </c>
      <c r="L4" s="52">
        <v>1</v>
      </c>
      <c r="M4" s="31">
        <v>575762.75</v>
      </c>
      <c r="N4" s="31">
        <v>39706</v>
      </c>
      <c r="O4" s="52">
        <f>M4/3.452</f>
        <v>166791.06315179606</v>
      </c>
      <c r="P4" s="58">
        <v>41418</v>
      </c>
      <c r="Q4" s="38" t="s">
        <v>50</v>
      </c>
      <c r="R4" s="15"/>
    </row>
    <row r="5" spans="1:18" ht="25.5" customHeight="1">
      <c r="A5" s="43">
        <f>A4+1</f>
        <v>2</v>
      </c>
      <c r="B5" s="49">
        <v>1</v>
      </c>
      <c r="C5" s="4" t="s">
        <v>7</v>
      </c>
      <c r="D5" s="32">
        <v>124505.7</v>
      </c>
      <c r="E5" s="52">
        <f>D5/3.452</f>
        <v>36067.69988412515</v>
      </c>
      <c r="F5" s="52">
        <v>149087.2</v>
      </c>
      <c r="G5" s="17">
        <f>(D5-F5)/F5</f>
        <v>-0.16488001652724052</v>
      </c>
      <c r="H5" s="32">
        <v>7400</v>
      </c>
      <c r="I5" s="31">
        <v>199</v>
      </c>
      <c r="J5" s="29">
        <f t="shared" si="1"/>
        <v>37.185929648241206</v>
      </c>
      <c r="K5" s="31">
        <v>12</v>
      </c>
      <c r="L5" s="52">
        <v>2</v>
      </c>
      <c r="M5" s="31">
        <v>282053.9</v>
      </c>
      <c r="N5" s="31">
        <v>16880</v>
      </c>
      <c r="O5" s="52">
        <f>M5/3.452</f>
        <v>81707.38702201624</v>
      </c>
      <c r="P5" s="58">
        <v>41411</v>
      </c>
      <c r="Q5" s="38" t="s">
        <v>29</v>
      </c>
      <c r="R5" s="15"/>
    </row>
    <row r="6" spans="1:18" ht="25.5" customHeight="1">
      <c r="A6" s="43">
        <f aca="true" t="shared" si="2" ref="A6:A13">A5+1</f>
        <v>3</v>
      </c>
      <c r="B6" s="49" t="s">
        <v>71</v>
      </c>
      <c r="C6" s="4" t="s">
        <v>72</v>
      </c>
      <c r="D6" s="32">
        <v>38036</v>
      </c>
      <c r="E6" s="52">
        <f>D6/3.452</f>
        <v>11018.53997682503</v>
      </c>
      <c r="F6" s="52" t="s">
        <v>90</v>
      </c>
      <c r="G6" s="17" t="s">
        <v>90</v>
      </c>
      <c r="H6" s="52">
        <v>2718</v>
      </c>
      <c r="I6" s="31">
        <v>44</v>
      </c>
      <c r="J6" s="29">
        <f t="shared" si="1"/>
        <v>61.77272727272727</v>
      </c>
      <c r="K6" s="31">
        <v>12</v>
      </c>
      <c r="L6" s="52" t="s">
        <v>6</v>
      </c>
      <c r="M6" s="32">
        <v>38036</v>
      </c>
      <c r="N6" s="52">
        <v>2718</v>
      </c>
      <c r="O6" s="52">
        <f aca="true" t="shared" si="3" ref="O6:O12">M6/3.452</f>
        <v>11018.53997682503</v>
      </c>
      <c r="P6" s="58" t="s">
        <v>73</v>
      </c>
      <c r="Q6" s="38" t="s">
        <v>74</v>
      </c>
      <c r="R6" s="15"/>
    </row>
    <row r="7" spans="1:18" ht="25.5" customHeight="1">
      <c r="A7" s="43">
        <f t="shared" si="2"/>
        <v>4</v>
      </c>
      <c r="B7" s="49">
        <v>3</v>
      </c>
      <c r="C7" s="4" t="s">
        <v>45</v>
      </c>
      <c r="D7" s="31">
        <v>36285</v>
      </c>
      <c r="E7" s="52">
        <f t="shared" si="0"/>
        <v>10511.297798377753</v>
      </c>
      <c r="F7" s="52">
        <v>67130</v>
      </c>
      <c r="G7" s="17">
        <f>(D7-F7)/F7</f>
        <v>-0.45948160286012213</v>
      </c>
      <c r="H7" s="31">
        <v>2202</v>
      </c>
      <c r="I7" s="31">
        <v>155</v>
      </c>
      <c r="J7" s="29">
        <f t="shared" si="1"/>
        <v>14.206451612903226</v>
      </c>
      <c r="K7" s="31">
        <v>9</v>
      </c>
      <c r="L7" s="52">
        <v>2</v>
      </c>
      <c r="M7" s="31">
        <v>103415</v>
      </c>
      <c r="N7" s="31">
        <v>6128</v>
      </c>
      <c r="O7" s="52">
        <f t="shared" si="3"/>
        <v>29957.995365005794</v>
      </c>
      <c r="P7" s="58">
        <v>41411</v>
      </c>
      <c r="Q7" s="38" t="s">
        <v>51</v>
      </c>
      <c r="R7" s="15"/>
    </row>
    <row r="8" spans="1:18" ht="25.5" customHeight="1">
      <c r="A8" s="43">
        <f t="shared" si="2"/>
        <v>5</v>
      </c>
      <c r="B8" s="49">
        <v>5</v>
      </c>
      <c r="C8" s="4" t="s">
        <v>17</v>
      </c>
      <c r="D8" s="32">
        <v>34566</v>
      </c>
      <c r="E8" s="52">
        <f>D8/3.452</f>
        <v>10013.32560834299</v>
      </c>
      <c r="F8" s="32">
        <v>30255</v>
      </c>
      <c r="G8" s="17">
        <f>(D8-F8)/F8</f>
        <v>0.14248884481903817</v>
      </c>
      <c r="H8" s="52">
        <v>3090</v>
      </c>
      <c r="I8" s="31">
        <v>147</v>
      </c>
      <c r="J8" s="29">
        <f t="shared" si="1"/>
        <v>21.020408163265305</v>
      </c>
      <c r="K8" s="31">
        <v>13</v>
      </c>
      <c r="L8" s="52">
        <v>3</v>
      </c>
      <c r="M8" s="32">
        <v>133795</v>
      </c>
      <c r="N8" s="52">
        <v>11465</v>
      </c>
      <c r="O8" s="52">
        <f>M8/3.452</f>
        <v>38758.690614136736</v>
      </c>
      <c r="P8" s="58">
        <v>41404</v>
      </c>
      <c r="Q8" s="38" t="s">
        <v>22</v>
      </c>
      <c r="R8" s="15"/>
    </row>
    <row r="9" spans="1:18" ht="25.5" customHeight="1">
      <c r="A9" s="43">
        <f t="shared" si="2"/>
        <v>6</v>
      </c>
      <c r="B9" s="49" t="s">
        <v>71</v>
      </c>
      <c r="C9" s="4" t="s">
        <v>75</v>
      </c>
      <c r="D9" s="31">
        <v>27192</v>
      </c>
      <c r="E9" s="52">
        <f>D9/3.452</f>
        <v>7877.172653534183</v>
      </c>
      <c r="F9" s="52" t="s">
        <v>90</v>
      </c>
      <c r="G9" s="17" t="s">
        <v>90</v>
      </c>
      <c r="H9" s="31">
        <v>2324</v>
      </c>
      <c r="I9" s="31">
        <v>14</v>
      </c>
      <c r="J9" s="29">
        <f t="shared" si="1"/>
        <v>166</v>
      </c>
      <c r="K9" s="31">
        <v>13</v>
      </c>
      <c r="L9" s="52" t="s">
        <v>6</v>
      </c>
      <c r="M9" s="31">
        <v>27192</v>
      </c>
      <c r="N9" s="31">
        <v>2324</v>
      </c>
      <c r="O9" s="52">
        <f t="shared" si="3"/>
        <v>7877.172653534183</v>
      </c>
      <c r="P9" s="58" t="s">
        <v>73</v>
      </c>
      <c r="Q9" s="38" t="s">
        <v>76</v>
      </c>
      <c r="R9" s="15"/>
    </row>
    <row r="10" spans="1:18" ht="25.5" customHeight="1">
      <c r="A10" s="43">
        <f t="shared" si="2"/>
        <v>7</v>
      </c>
      <c r="B10" s="49">
        <v>6</v>
      </c>
      <c r="C10" s="4" t="s">
        <v>85</v>
      </c>
      <c r="D10" s="32">
        <v>26682.65</v>
      </c>
      <c r="E10" s="52">
        <f>D10/3.452</f>
        <v>7729.620509849363</v>
      </c>
      <c r="F10" s="52">
        <v>16777.5</v>
      </c>
      <c r="G10" s="17">
        <f>(D10-F10)/F10</f>
        <v>0.590382953360155</v>
      </c>
      <c r="H10" s="32">
        <v>2336</v>
      </c>
      <c r="I10" s="31">
        <v>120</v>
      </c>
      <c r="J10" s="29">
        <f t="shared" si="1"/>
        <v>19.466666666666665</v>
      </c>
      <c r="K10" s="31">
        <v>9</v>
      </c>
      <c r="L10" s="52">
        <v>10</v>
      </c>
      <c r="M10" s="32">
        <v>1349292.5</v>
      </c>
      <c r="N10" s="32">
        <v>104035</v>
      </c>
      <c r="O10" s="52">
        <f t="shared" si="3"/>
        <v>390872.6825028969</v>
      </c>
      <c r="P10" s="55">
        <v>40990</v>
      </c>
      <c r="Q10" s="38" t="s">
        <v>79</v>
      </c>
      <c r="R10" s="15"/>
    </row>
    <row r="11" spans="1:18" ht="25.5" customHeight="1">
      <c r="A11" s="43">
        <f t="shared" si="2"/>
        <v>8</v>
      </c>
      <c r="B11" s="49">
        <v>4</v>
      </c>
      <c r="C11" s="4" t="s">
        <v>5</v>
      </c>
      <c r="D11" s="31">
        <v>17194</v>
      </c>
      <c r="E11" s="52">
        <f t="shared" si="0"/>
        <v>4980.880648899189</v>
      </c>
      <c r="F11" s="52">
        <v>42428</v>
      </c>
      <c r="G11" s="17">
        <f>(D11-F11)/F11</f>
        <v>-0.594748750824927</v>
      </c>
      <c r="H11" s="31">
        <v>1120</v>
      </c>
      <c r="I11" s="31">
        <v>78</v>
      </c>
      <c r="J11" s="29">
        <f t="shared" si="1"/>
        <v>14.35897435897436</v>
      </c>
      <c r="K11" s="31">
        <v>4</v>
      </c>
      <c r="L11" s="52">
        <v>4</v>
      </c>
      <c r="M11" s="31">
        <v>406828</v>
      </c>
      <c r="N11" s="31">
        <v>24519</v>
      </c>
      <c r="O11" s="52">
        <f t="shared" si="3"/>
        <v>117852.83893395134</v>
      </c>
      <c r="P11" s="58">
        <v>41397</v>
      </c>
      <c r="Q11" s="38" t="s">
        <v>35</v>
      </c>
      <c r="R11" s="15"/>
    </row>
    <row r="12" spans="1:18" ht="25.5" customHeight="1">
      <c r="A12" s="43">
        <f t="shared" si="2"/>
        <v>9</v>
      </c>
      <c r="B12" s="49" t="s">
        <v>88</v>
      </c>
      <c r="C12" s="4" t="s">
        <v>54</v>
      </c>
      <c r="D12" s="31">
        <v>11759</v>
      </c>
      <c r="E12" s="52">
        <f t="shared" si="0"/>
        <v>3406.431054461182</v>
      </c>
      <c r="F12" s="52" t="s">
        <v>90</v>
      </c>
      <c r="G12" s="17" t="s">
        <v>90</v>
      </c>
      <c r="H12" s="31">
        <v>781</v>
      </c>
      <c r="I12" s="31">
        <v>84</v>
      </c>
      <c r="J12" s="29">
        <f t="shared" si="1"/>
        <v>9.297619047619047</v>
      </c>
      <c r="K12" s="31">
        <v>8</v>
      </c>
      <c r="L12" s="52">
        <v>1</v>
      </c>
      <c r="M12" s="31">
        <v>11759</v>
      </c>
      <c r="N12" s="31">
        <v>781</v>
      </c>
      <c r="O12" s="52">
        <f t="shared" si="3"/>
        <v>3406.431054461182</v>
      </c>
      <c r="P12" s="58">
        <v>41418</v>
      </c>
      <c r="Q12" s="38" t="s">
        <v>22</v>
      </c>
      <c r="R12" s="15"/>
    </row>
    <row r="13" spans="1:18" ht="25.5" customHeight="1">
      <c r="A13" s="43">
        <f t="shared" si="2"/>
        <v>10</v>
      </c>
      <c r="B13" s="49">
        <v>8</v>
      </c>
      <c r="C13" s="4" t="s">
        <v>43</v>
      </c>
      <c r="D13" s="31">
        <v>10981.5</v>
      </c>
      <c r="E13" s="52">
        <f>D13/3.452</f>
        <v>3181.199304750869</v>
      </c>
      <c r="F13" s="52">
        <v>11517</v>
      </c>
      <c r="G13" s="17">
        <f>(D13-F13)/F13</f>
        <v>-0.04649648345923418</v>
      </c>
      <c r="H13" s="31">
        <v>705</v>
      </c>
      <c r="I13" s="31">
        <v>69</v>
      </c>
      <c r="J13" s="29">
        <f t="shared" si="1"/>
        <v>10.217391304347826</v>
      </c>
      <c r="K13" s="31">
        <v>6</v>
      </c>
      <c r="L13" s="52">
        <v>7</v>
      </c>
      <c r="M13" s="31">
        <v>390508.3</v>
      </c>
      <c r="N13" s="31">
        <v>28581</v>
      </c>
      <c r="O13" s="52">
        <f>M13/3.452</f>
        <v>113125.2317497103</v>
      </c>
      <c r="P13" s="56">
        <v>41376</v>
      </c>
      <c r="Q13" s="38" t="s">
        <v>91</v>
      </c>
      <c r="R13" s="15"/>
    </row>
    <row r="14" spans="1:17" ht="27" customHeight="1">
      <c r="A14" s="43"/>
      <c r="B14" s="49"/>
      <c r="C14" s="12" t="s">
        <v>42</v>
      </c>
      <c r="D14" s="13">
        <f>SUM(D4:D13)</f>
        <v>754153.95</v>
      </c>
      <c r="E14" s="13">
        <f>SUM(E4:E13)</f>
        <v>218468.6993047509</v>
      </c>
      <c r="F14" s="13">
        <v>495474.85</v>
      </c>
      <c r="G14" s="14">
        <f>(D14-F14)/F14</f>
        <v>0.522083209672499</v>
      </c>
      <c r="H14" s="13">
        <f>SUM(H4:H13)</f>
        <v>52067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7</v>
      </c>
      <c r="C16" s="4" t="s">
        <v>46</v>
      </c>
      <c r="D16" s="32">
        <v>9821</v>
      </c>
      <c r="E16" s="52">
        <f aca="true" t="shared" si="4" ref="E16:E25">D16/3.452</f>
        <v>2845.0173812282733</v>
      </c>
      <c r="F16" s="52">
        <v>12248</v>
      </c>
      <c r="G16" s="17">
        <f aca="true" t="shared" si="5" ref="G16:G26">(D16-F16)/F16</f>
        <v>-0.19815480078380143</v>
      </c>
      <c r="H16" s="32">
        <v>712</v>
      </c>
      <c r="I16" s="31">
        <v>126</v>
      </c>
      <c r="J16" s="29">
        <f aca="true" t="shared" si="6" ref="J16:J25">H16/I16</f>
        <v>5.650793650793651</v>
      </c>
      <c r="K16" s="31">
        <v>6</v>
      </c>
      <c r="L16" s="52">
        <v>2</v>
      </c>
      <c r="M16" s="32">
        <v>22069</v>
      </c>
      <c r="N16" s="32">
        <v>1548</v>
      </c>
      <c r="O16" s="52">
        <f aca="true" t="shared" si="7" ref="O16:O25">M16/3.452</f>
        <v>6393.105446118192</v>
      </c>
      <c r="P16" s="58">
        <v>41411</v>
      </c>
      <c r="Q16" s="38" t="s">
        <v>47</v>
      </c>
      <c r="R16" s="15"/>
    </row>
    <row r="17" spans="1:18" ht="25.5" customHeight="1">
      <c r="A17" s="43">
        <f aca="true" t="shared" si="8" ref="A17:A24">A16+1</f>
        <v>12</v>
      </c>
      <c r="B17" s="49">
        <v>9</v>
      </c>
      <c r="C17" s="4" t="s">
        <v>28</v>
      </c>
      <c r="D17" s="31">
        <v>8284</v>
      </c>
      <c r="E17" s="52">
        <f t="shared" si="4"/>
        <v>2399.7682502896873</v>
      </c>
      <c r="F17" s="31">
        <v>11447</v>
      </c>
      <c r="G17" s="17">
        <f t="shared" si="5"/>
        <v>-0.27631693893596576</v>
      </c>
      <c r="H17" s="31">
        <v>543</v>
      </c>
      <c r="I17" s="31">
        <v>70</v>
      </c>
      <c r="J17" s="29">
        <f t="shared" si="6"/>
        <v>7.757142857142857</v>
      </c>
      <c r="K17" s="31">
        <v>4</v>
      </c>
      <c r="L17" s="52">
        <v>4</v>
      </c>
      <c r="M17" s="31">
        <v>72102</v>
      </c>
      <c r="N17" s="31">
        <v>4919</v>
      </c>
      <c r="O17" s="52">
        <f t="shared" si="7"/>
        <v>20887.02201622248</v>
      </c>
      <c r="P17" s="58">
        <v>41397</v>
      </c>
      <c r="Q17" s="38" t="s">
        <v>22</v>
      </c>
      <c r="R17" s="15"/>
    </row>
    <row r="18" spans="1:18" ht="25.5" customHeight="1">
      <c r="A18" s="43">
        <f t="shared" si="8"/>
        <v>13</v>
      </c>
      <c r="B18" s="49">
        <v>20</v>
      </c>
      <c r="C18" s="4" t="s">
        <v>0</v>
      </c>
      <c r="D18" s="32">
        <v>4380.5</v>
      </c>
      <c r="E18" s="52">
        <f t="shared" si="4"/>
        <v>1268.9745075318656</v>
      </c>
      <c r="F18" s="52">
        <v>743.5</v>
      </c>
      <c r="G18" s="17">
        <f t="shared" si="5"/>
        <v>4.891728312037659</v>
      </c>
      <c r="H18" s="32">
        <v>299</v>
      </c>
      <c r="I18" s="31">
        <v>28</v>
      </c>
      <c r="J18" s="57">
        <f t="shared" si="6"/>
        <v>10.678571428571429</v>
      </c>
      <c r="K18" s="31">
        <v>1</v>
      </c>
      <c r="L18" s="52">
        <v>8</v>
      </c>
      <c r="M18" s="31">
        <v>43132</v>
      </c>
      <c r="N18" s="31">
        <v>3207</v>
      </c>
      <c r="O18" s="52">
        <f t="shared" si="7"/>
        <v>12494.785631517962</v>
      </c>
      <c r="P18" s="56">
        <v>41369</v>
      </c>
      <c r="Q18" s="38" t="s">
        <v>39</v>
      </c>
      <c r="R18" s="15"/>
    </row>
    <row r="19" spans="1:18" ht="25.5" customHeight="1">
      <c r="A19" s="43">
        <f t="shared" si="8"/>
        <v>14</v>
      </c>
      <c r="B19" s="49">
        <v>12</v>
      </c>
      <c r="C19" s="4" t="s">
        <v>31</v>
      </c>
      <c r="D19" s="32">
        <v>3505.5</v>
      </c>
      <c r="E19" s="52">
        <f t="shared" si="4"/>
        <v>1015.4982618771727</v>
      </c>
      <c r="F19" s="52">
        <v>3791.5</v>
      </c>
      <c r="G19" s="17">
        <f t="shared" si="5"/>
        <v>-0.07543188711591718</v>
      </c>
      <c r="H19" s="32">
        <v>272</v>
      </c>
      <c r="I19" s="31">
        <v>29</v>
      </c>
      <c r="J19" s="29">
        <f t="shared" si="6"/>
        <v>9.379310344827585</v>
      </c>
      <c r="K19" s="31">
        <v>3</v>
      </c>
      <c r="L19" s="52">
        <v>6</v>
      </c>
      <c r="M19" s="32">
        <v>123703</v>
      </c>
      <c r="N19" s="32">
        <v>9870</v>
      </c>
      <c r="O19" s="52">
        <f t="shared" si="7"/>
        <v>35835.168018539975</v>
      </c>
      <c r="P19" s="58">
        <v>41383</v>
      </c>
      <c r="Q19" s="38" t="s">
        <v>79</v>
      </c>
      <c r="R19" s="15"/>
    </row>
    <row r="20" spans="1:18" ht="25.5" customHeight="1">
      <c r="A20" s="43">
        <f t="shared" si="8"/>
        <v>15</v>
      </c>
      <c r="B20" s="49">
        <v>13</v>
      </c>
      <c r="C20" s="4" t="s">
        <v>25</v>
      </c>
      <c r="D20" s="32">
        <v>3382.2</v>
      </c>
      <c r="E20" s="52">
        <f t="shared" si="4"/>
        <v>979.7798377752027</v>
      </c>
      <c r="F20" s="52">
        <v>2326.5</v>
      </c>
      <c r="G20" s="17">
        <f t="shared" si="5"/>
        <v>0.4537717601547388</v>
      </c>
      <c r="H20" s="32">
        <v>264</v>
      </c>
      <c r="I20" s="31">
        <v>56</v>
      </c>
      <c r="J20" s="29">
        <f t="shared" si="6"/>
        <v>4.714285714285714</v>
      </c>
      <c r="K20" s="31">
        <v>3</v>
      </c>
      <c r="L20" s="52">
        <v>5</v>
      </c>
      <c r="M20" s="32">
        <v>46102.2</v>
      </c>
      <c r="N20" s="32">
        <v>3154</v>
      </c>
      <c r="O20" s="52">
        <f t="shared" si="7"/>
        <v>13355.214368482038</v>
      </c>
      <c r="P20" s="58">
        <v>41390</v>
      </c>
      <c r="Q20" s="38" t="s">
        <v>81</v>
      </c>
      <c r="R20" s="15"/>
    </row>
    <row r="21" spans="1:18" ht="25.5" customHeight="1">
      <c r="A21" s="43">
        <f>A24+1</f>
        <v>19</v>
      </c>
      <c r="B21" s="49">
        <v>10</v>
      </c>
      <c r="C21" s="4" t="s">
        <v>8</v>
      </c>
      <c r="D21" s="31">
        <v>2791.5</v>
      </c>
      <c r="E21" s="52">
        <f>D21/3.452</f>
        <v>808.6616454229433</v>
      </c>
      <c r="F21" s="52">
        <v>5774.5</v>
      </c>
      <c r="G21" s="17">
        <f>(D21-F21)/F21</f>
        <v>-0.5165815222097151</v>
      </c>
      <c r="H21" s="31">
        <v>188</v>
      </c>
      <c r="I21" s="31">
        <v>28</v>
      </c>
      <c r="J21" s="29">
        <f>H21/I21</f>
        <v>6.714285714285714</v>
      </c>
      <c r="K21" s="31">
        <v>2</v>
      </c>
      <c r="L21" s="52">
        <v>3</v>
      </c>
      <c r="M21" s="31">
        <v>22099</v>
      </c>
      <c r="N21" s="31">
        <v>1502</v>
      </c>
      <c r="O21" s="52">
        <f>M21/3.452</f>
        <v>6401.796060254925</v>
      </c>
      <c r="P21" s="58">
        <v>41404</v>
      </c>
      <c r="Q21" s="38" t="s">
        <v>9</v>
      </c>
      <c r="R21" s="15"/>
    </row>
    <row r="22" spans="1:18" ht="25.5" customHeight="1">
      <c r="A22" s="43">
        <f>A20+1</f>
        <v>16</v>
      </c>
      <c r="B22" s="49">
        <v>11</v>
      </c>
      <c r="C22" s="4" t="s">
        <v>32</v>
      </c>
      <c r="D22" s="32">
        <v>2351</v>
      </c>
      <c r="E22" s="52">
        <f t="shared" si="4"/>
        <v>681.0544611819236</v>
      </c>
      <c r="F22" s="32">
        <v>4019</v>
      </c>
      <c r="G22" s="17">
        <f t="shared" si="5"/>
        <v>-0.41502861408310526</v>
      </c>
      <c r="H22" s="52">
        <v>185</v>
      </c>
      <c r="I22" s="31">
        <v>35</v>
      </c>
      <c r="J22" s="29">
        <f t="shared" si="6"/>
        <v>5.285714285714286</v>
      </c>
      <c r="K22" s="31">
        <v>2</v>
      </c>
      <c r="L22" s="52">
        <v>6</v>
      </c>
      <c r="M22" s="32">
        <v>155270</v>
      </c>
      <c r="N22" s="52">
        <v>12562</v>
      </c>
      <c r="O22" s="52">
        <f t="shared" si="7"/>
        <v>44979.72190034763</v>
      </c>
      <c r="P22" s="58">
        <v>41383</v>
      </c>
      <c r="Q22" s="38" t="s">
        <v>22</v>
      </c>
      <c r="R22" s="15"/>
    </row>
    <row r="23" spans="1:18" ht="25.5" customHeight="1">
      <c r="A23" s="43">
        <f t="shared" si="8"/>
        <v>17</v>
      </c>
      <c r="B23" s="49">
        <v>15</v>
      </c>
      <c r="C23" s="4" t="s">
        <v>89</v>
      </c>
      <c r="D23" s="31">
        <v>1593.5</v>
      </c>
      <c r="E23" s="52">
        <f t="shared" si="4"/>
        <v>461.61645422943224</v>
      </c>
      <c r="F23" s="31">
        <v>2179</v>
      </c>
      <c r="G23" s="17">
        <f t="shared" si="5"/>
        <v>-0.2687012391005048</v>
      </c>
      <c r="H23" s="31">
        <v>107</v>
      </c>
      <c r="I23" s="31">
        <v>21</v>
      </c>
      <c r="J23" s="29">
        <f t="shared" si="6"/>
        <v>5.095238095238095</v>
      </c>
      <c r="K23" s="31">
        <v>1</v>
      </c>
      <c r="L23" s="52">
        <v>5</v>
      </c>
      <c r="M23" s="31">
        <v>181411</v>
      </c>
      <c r="N23" s="31">
        <v>12619</v>
      </c>
      <c r="O23" s="52">
        <f t="shared" si="7"/>
        <v>52552.43337195829</v>
      </c>
      <c r="P23" s="58">
        <v>41390</v>
      </c>
      <c r="Q23" s="38" t="s">
        <v>22</v>
      </c>
      <c r="R23" s="15"/>
    </row>
    <row r="24" spans="1:18" ht="25.5" customHeight="1">
      <c r="A24" s="43">
        <f t="shared" si="8"/>
        <v>18</v>
      </c>
      <c r="B24" s="49">
        <v>14</v>
      </c>
      <c r="C24" s="4" t="s">
        <v>80</v>
      </c>
      <c r="D24" s="32">
        <v>1718</v>
      </c>
      <c r="E24" s="52">
        <f t="shared" si="4"/>
        <v>497.68250289687137</v>
      </c>
      <c r="F24" s="52">
        <v>2258</v>
      </c>
      <c r="G24" s="17">
        <f t="shared" si="5"/>
        <v>-0.2391496899911426</v>
      </c>
      <c r="H24" s="52">
        <v>135</v>
      </c>
      <c r="I24" s="31">
        <v>28</v>
      </c>
      <c r="J24" s="29">
        <f t="shared" si="6"/>
        <v>4.821428571428571</v>
      </c>
      <c r="K24" s="31">
        <v>2</v>
      </c>
      <c r="L24" s="52">
        <v>7</v>
      </c>
      <c r="M24" s="32">
        <v>124890.86</v>
      </c>
      <c r="N24" s="52">
        <v>9040</v>
      </c>
      <c r="O24" s="52">
        <f t="shared" si="7"/>
        <v>36179.27578215527</v>
      </c>
      <c r="P24" s="58">
        <v>41376</v>
      </c>
      <c r="Q24" s="38" t="s">
        <v>81</v>
      </c>
      <c r="R24" s="15"/>
    </row>
    <row r="25" spans="1:18" ht="25.5" customHeight="1">
      <c r="A25" s="43">
        <f>A21+1</f>
        <v>20</v>
      </c>
      <c r="B25" s="49">
        <v>38</v>
      </c>
      <c r="C25" s="60" t="s">
        <v>98</v>
      </c>
      <c r="D25" s="32">
        <v>952</v>
      </c>
      <c r="E25" s="52">
        <f t="shared" si="4"/>
        <v>275.7821552723059</v>
      </c>
      <c r="F25" s="52">
        <v>11</v>
      </c>
      <c r="G25" s="17">
        <f t="shared" si="5"/>
        <v>85.54545454545455</v>
      </c>
      <c r="H25" s="32">
        <v>190</v>
      </c>
      <c r="I25" s="31">
        <v>2</v>
      </c>
      <c r="J25" s="29">
        <f t="shared" si="6"/>
        <v>95</v>
      </c>
      <c r="K25" s="31">
        <v>1</v>
      </c>
      <c r="L25" s="52">
        <v>75</v>
      </c>
      <c r="M25" s="31">
        <v>2182150.5</v>
      </c>
      <c r="N25" s="31">
        <v>157731</v>
      </c>
      <c r="O25" s="52">
        <f t="shared" si="7"/>
        <v>632140.9327925841</v>
      </c>
      <c r="P25" s="58">
        <v>40900</v>
      </c>
      <c r="Q25" s="61" t="s">
        <v>99</v>
      </c>
      <c r="R25" s="15"/>
    </row>
    <row r="26" spans="1:17" ht="27" customHeight="1">
      <c r="A26" s="43"/>
      <c r="B26" s="49"/>
      <c r="C26" s="12" t="s">
        <v>87</v>
      </c>
      <c r="D26" s="13">
        <f>SUM(D16:D25)+D14</f>
        <v>792933.1499999999</v>
      </c>
      <c r="E26" s="13">
        <f>SUM(E16:E25)+E14</f>
        <v>229702.53476245658</v>
      </c>
      <c r="F26" s="13">
        <v>516513.85</v>
      </c>
      <c r="G26" s="14">
        <f t="shared" si="5"/>
        <v>0.5351633842925992</v>
      </c>
      <c r="H26" s="13">
        <f>SUM(H16:H25)+H14</f>
        <v>54962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33</v>
      </c>
      <c r="C28" s="4" t="s">
        <v>57</v>
      </c>
      <c r="D28" s="32">
        <v>558</v>
      </c>
      <c r="E28" s="52">
        <f aca="true" t="shared" si="9" ref="E28:E37">D28/3.452</f>
        <v>161.64542294322132</v>
      </c>
      <c r="F28" s="52" t="s">
        <v>90</v>
      </c>
      <c r="G28" s="17" t="s">
        <v>90</v>
      </c>
      <c r="H28" s="32">
        <v>41</v>
      </c>
      <c r="I28" s="31">
        <v>4</v>
      </c>
      <c r="J28" s="29">
        <f aca="true" t="shared" si="10" ref="J28:J37">H28/I28</f>
        <v>10.25</v>
      </c>
      <c r="K28" s="31">
        <v>1</v>
      </c>
      <c r="L28" s="52"/>
      <c r="M28" s="32">
        <v>70094.5</v>
      </c>
      <c r="N28" s="32">
        <v>6358</v>
      </c>
      <c r="O28" s="52">
        <f>M28/3.452</f>
        <v>20305.475086906143</v>
      </c>
      <c r="P28" s="63">
        <v>40529</v>
      </c>
      <c r="Q28" s="64" t="s">
        <v>53</v>
      </c>
      <c r="R28" s="15"/>
    </row>
    <row r="29" spans="1:18" ht="25.5" customHeight="1">
      <c r="A29" s="43">
        <f>A28+1</f>
        <v>22</v>
      </c>
      <c r="B29" s="49">
        <v>30</v>
      </c>
      <c r="C29" s="4" t="s">
        <v>52</v>
      </c>
      <c r="D29" s="32">
        <v>410</v>
      </c>
      <c r="E29" s="52">
        <f t="shared" si="9"/>
        <v>118.77172653534183</v>
      </c>
      <c r="F29" s="52">
        <v>108</v>
      </c>
      <c r="G29" s="17">
        <f>(D29-F29)/F29</f>
        <v>2.7962962962962963</v>
      </c>
      <c r="H29" s="32">
        <v>32</v>
      </c>
      <c r="I29" s="31">
        <v>2</v>
      </c>
      <c r="J29" s="29">
        <f t="shared" si="10"/>
        <v>16</v>
      </c>
      <c r="K29" s="31">
        <v>1</v>
      </c>
      <c r="L29" s="52"/>
      <c r="M29" s="32">
        <v>22934</v>
      </c>
      <c r="N29" s="32">
        <v>2354</v>
      </c>
      <c r="O29" s="52">
        <f>M29/3.452</f>
        <v>6643.684820393974</v>
      </c>
      <c r="P29" s="63">
        <v>40501</v>
      </c>
      <c r="Q29" s="64" t="s">
        <v>53</v>
      </c>
      <c r="R29" s="15"/>
    </row>
    <row r="30" spans="1:18" ht="25.5" customHeight="1">
      <c r="A30" s="43">
        <f>A29+1</f>
        <v>23</v>
      </c>
      <c r="B30" s="49">
        <v>25</v>
      </c>
      <c r="C30" s="4" t="s">
        <v>95</v>
      </c>
      <c r="D30" s="32">
        <v>424</v>
      </c>
      <c r="E30" s="52">
        <f t="shared" si="9"/>
        <v>122.82734646581692</v>
      </c>
      <c r="F30" s="52">
        <v>232</v>
      </c>
      <c r="G30" s="17">
        <f>(D30-F30)/F30</f>
        <v>0.8275862068965517</v>
      </c>
      <c r="H30" s="32">
        <v>31</v>
      </c>
      <c r="I30" s="31">
        <v>4</v>
      </c>
      <c r="J30" s="29">
        <f t="shared" si="10"/>
        <v>7.75</v>
      </c>
      <c r="K30" s="31">
        <v>1</v>
      </c>
      <c r="L30" s="52">
        <v>15</v>
      </c>
      <c r="M30" s="32">
        <v>18884</v>
      </c>
      <c r="N30" s="32">
        <v>1617</v>
      </c>
      <c r="O30" s="52">
        <f>M30/3.452</f>
        <v>5470.45191193511</v>
      </c>
      <c r="P30" s="54">
        <v>41320</v>
      </c>
      <c r="Q30" s="38" t="s">
        <v>83</v>
      </c>
      <c r="R30" s="15"/>
    </row>
    <row r="31" spans="1:18" ht="25.5" customHeight="1">
      <c r="A31" s="43">
        <f aca="true" t="shared" si="11" ref="A31:A37">A30+1</f>
        <v>24</v>
      </c>
      <c r="B31" s="49">
        <v>23</v>
      </c>
      <c r="C31" s="4" t="s">
        <v>30</v>
      </c>
      <c r="D31" s="32">
        <v>302</v>
      </c>
      <c r="E31" s="52">
        <f t="shared" si="9"/>
        <v>87.48551564310544</v>
      </c>
      <c r="F31" s="52">
        <v>332</v>
      </c>
      <c r="G31" s="17">
        <f>(D31-F31)/F31</f>
        <v>-0.09036144578313253</v>
      </c>
      <c r="H31" s="32">
        <v>23</v>
      </c>
      <c r="I31" s="31">
        <v>1</v>
      </c>
      <c r="J31" s="29">
        <f t="shared" si="10"/>
        <v>23</v>
      </c>
      <c r="K31" s="31">
        <v>1</v>
      </c>
      <c r="L31" s="52">
        <v>6</v>
      </c>
      <c r="M31" s="32">
        <v>3896</v>
      </c>
      <c r="N31" s="32">
        <v>352</v>
      </c>
      <c r="O31" s="52">
        <f aca="true" t="shared" si="12" ref="O31:O37">M31/3.452</f>
        <v>1128.6210892236386</v>
      </c>
      <c r="P31" s="58">
        <v>41383</v>
      </c>
      <c r="Q31" s="38" t="s">
        <v>70</v>
      </c>
      <c r="R31" s="15"/>
    </row>
    <row r="32" spans="1:18" ht="25.5" customHeight="1">
      <c r="A32" s="43">
        <f t="shared" si="11"/>
        <v>25</v>
      </c>
      <c r="B32" s="49" t="s">
        <v>33</v>
      </c>
      <c r="C32" s="4" t="s">
        <v>56</v>
      </c>
      <c r="D32" s="32">
        <v>286</v>
      </c>
      <c r="E32" s="52">
        <f t="shared" si="9"/>
        <v>82.85052143684821</v>
      </c>
      <c r="F32" s="52" t="s">
        <v>90</v>
      </c>
      <c r="G32" s="17" t="s">
        <v>90</v>
      </c>
      <c r="H32" s="32">
        <v>21</v>
      </c>
      <c r="I32" s="31">
        <v>3</v>
      </c>
      <c r="J32" s="29">
        <f t="shared" si="10"/>
        <v>7</v>
      </c>
      <c r="K32" s="31">
        <v>1</v>
      </c>
      <c r="L32" s="52"/>
      <c r="M32" s="32">
        <v>8538</v>
      </c>
      <c r="N32" s="32">
        <v>709</v>
      </c>
      <c r="O32" s="52">
        <f t="shared" si="12"/>
        <v>2473.3487833140207</v>
      </c>
      <c r="P32" s="59">
        <v>41166</v>
      </c>
      <c r="Q32" s="38" t="s">
        <v>21</v>
      </c>
      <c r="R32" s="15"/>
    </row>
    <row r="33" spans="1:18" ht="25.5" customHeight="1">
      <c r="A33" s="43">
        <f t="shared" si="11"/>
        <v>26</v>
      </c>
      <c r="B33" s="49" t="s">
        <v>67</v>
      </c>
      <c r="C33" s="4" t="s">
        <v>68</v>
      </c>
      <c r="D33" s="32">
        <v>250</v>
      </c>
      <c r="E33" s="52">
        <f t="shared" si="9"/>
        <v>72.4217844727694</v>
      </c>
      <c r="F33" s="52" t="s">
        <v>90</v>
      </c>
      <c r="G33" s="17" t="s">
        <v>90</v>
      </c>
      <c r="H33" s="32">
        <v>23</v>
      </c>
      <c r="I33" s="31">
        <v>3</v>
      </c>
      <c r="J33" s="29">
        <f t="shared" si="10"/>
        <v>7.666666666666667</v>
      </c>
      <c r="K33" s="31">
        <v>1</v>
      </c>
      <c r="L33" s="52">
        <v>16</v>
      </c>
      <c r="M33" s="32">
        <v>19632</v>
      </c>
      <c r="N33" s="32">
        <v>1624</v>
      </c>
      <c r="O33" s="52">
        <f>M33/3.452</f>
        <v>5687.137891077637</v>
      </c>
      <c r="P33" s="59">
        <v>41306</v>
      </c>
      <c r="Q33" s="38" t="s">
        <v>69</v>
      </c>
      <c r="R33" s="15"/>
    </row>
    <row r="34" spans="1:18" ht="25.5" customHeight="1">
      <c r="A34" s="43">
        <f t="shared" si="11"/>
        <v>27</v>
      </c>
      <c r="B34" s="49" t="s">
        <v>33</v>
      </c>
      <c r="C34" s="4" t="s">
        <v>65</v>
      </c>
      <c r="D34" s="32">
        <v>218</v>
      </c>
      <c r="E34" s="52">
        <f t="shared" si="9"/>
        <v>63.151796060254924</v>
      </c>
      <c r="F34" s="52" t="s">
        <v>90</v>
      </c>
      <c r="G34" s="17" t="s">
        <v>90</v>
      </c>
      <c r="H34" s="32">
        <v>20</v>
      </c>
      <c r="I34" s="31">
        <v>3</v>
      </c>
      <c r="J34" s="29">
        <f t="shared" si="10"/>
        <v>6.666666666666667</v>
      </c>
      <c r="K34" s="31">
        <v>1</v>
      </c>
      <c r="L34" s="52"/>
      <c r="M34" s="31">
        <v>81088</v>
      </c>
      <c r="N34" s="31">
        <v>9835</v>
      </c>
      <c r="O34" s="52">
        <f>M34/3.452</f>
        <v>23490.150637311704</v>
      </c>
      <c r="P34" s="65">
        <v>39122</v>
      </c>
      <c r="Q34" s="66" t="s">
        <v>66</v>
      </c>
      <c r="R34" s="15"/>
    </row>
    <row r="35" spans="1:18" ht="25.5" customHeight="1">
      <c r="A35" s="43">
        <f t="shared" si="11"/>
        <v>28</v>
      </c>
      <c r="B35" s="49">
        <v>29</v>
      </c>
      <c r="C35" s="4" t="s">
        <v>26</v>
      </c>
      <c r="D35" s="32">
        <v>218</v>
      </c>
      <c r="E35" s="52">
        <f t="shared" si="9"/>
        <v>63.151796060254924</v>
      </c>
      <c r="F35" s="52">
        <v>136</v>
      </c>
      <c r="G35" s="17">
        <f>(D35-F35)/F35</f>
        <v>0.6029411764705882</v>
      </c>
      <c r="H35" s="32">
        <v>18</v>
      </c>
      <c r="I35" s="31">
        <v>3</v>
      </c>
      <c r="J35" s="29">
        <f t="shared" si="10"/>
        <v>6</v>
      </c>
      <c r="K35" s="31">
        <v>1</v>
      </c>
      <c r="L35" s="52">
        <v>24</v>
      </c>
      <c r="M35" s="31">
        <v>182167.9</v>
      </c>
      <c r="N35" s="31">
        <v>12793</v>
      </c>
      <c r="O35" s="52">
        <f t="shared" si="12"/>
        <v>52771.69756662804</v>
      </c>
      <c r="P35" s="53">
        <v>41257</v>
      </c>
      <c r="Q35" s="38" t="s">
        <v>27</v>
      </c>
      <c r="R35" s="15"/>
    </row>
    <row r="36" spans="1:18" ht="25.5" customHeight="1">
      <c r="A36" s="43">
        <f t="shared" si="11"/>
        <v>29</v>
      </c>
      <c r="B36" s="49">
        <v>27</v>
      </c>
      <c r="C36" s="4" t="s">
        <v>44</v>
      </c>
      <c r="D36" s="32">
        <v>216</v>
      </c>
      <c r="E36" s="52">
        <f t="shared" si="9"/>
        <v>62.57242178447277</v>
      </c>
      <c r="F36" s="52">
        <v>180</v>
      </c>
      <c r="G36" s="17">
        <f>(D36-F36)/F36</f>
        <v>0.2</v>
      </c>
      <c r="H36" s="32">
        <v>20</v>
      </c>
      <c r="I36" s="31">
        <v>3</v>
      </c>
      <c r="J36" s="29">
        <f t="shared" si="10"/>
        <v>6.666666666666667</v>
      </c>
      <c r="K36" s="31">
        <v>1</v>
      </c>
      <c r="L36" s="52"/>
      <c r="M36" s="32">
        <v>27643</v>
      </c>
      <c r="N36" s="32">
        <v>2846</v>
      </c>
      <c r="O36" s="52">
        <f t="shared" si="12"/>
        <v>8007.8215527230595</v>
      </c>
      <c r="P36" s="63">
        <v>40368</v>
      </c>
      <c r="Q36" s="64" t="s">
        <v>21</v>
      </c>
      <c r="R36" s="15"/>
    </row>
    <row r="37" spans="1:18" ht="25.5" customHeight="1">
      <c r="A37" s="43">
        <f t="shared" si="11"/>
        <v>30</v>
      </c>
      <c r="B37" s="49">
        <v>21</v>
      </c>
      <c r="C37" s="4" t="s">
        <v>34</v>
      </c>
      <c r="D37" s="32">
        <v>210</v>
      </c>
      <c r="E37" s="52">
        <f t="shared" si="9"/>
        <v>60.83429895712631</v>
      </c>
      <c r="F37" s="52">
        <v>656</v>
      </c>
      <c r="G37" s="17">
        <f>(D37-F37)/F37</f>
        <v>-0.6798780487804879</v>
      </c>
      <c r="H37" s="32">
        <v>35</v>
      </c>
      <c r="I37" s="31">
        <v>2</v>
      </c>
      <c r="J37" s="57">
        <f t="shared" si="10"/>
        <v>17.5</v>
      </c>
      <c r="K37" s="31">
        <v>1</v>
      </c>
      <c r="L37" s="52">
        <v>12</v>
      </c>
      <c r="M37" s="31">
        <v>329119.75</v>
      </c>
      <c r="N37" s="31">
        <v>21343</v>
      </c>
      <c r="O37" s="52">
        <f t="shared" si="12"/>
        <v>95341.758400927</v>
      </c>
      <c r="P37" s="55">
        <v>41341</v>
      </c>
      <c r="Q37" s="38" t="s">
        <v>35</v>
      </c>
      <c r="R37" s="15"/>
    </row>
    <row r="38" spans="1:17" ht="27" customHeight="1">
      <c r="A38" s="43"/>
      <c r="B38" s="49"/>
      <c r="C38" s="12" t="s">
        <v>92</v>
      </c>
      <c r="D38" s="13">
        <f>SUM(D28:D37)+D26</f>
        <v>796025.1499999999</v>
      </c>
      <c r="E38" s="13">
        <f>SUM(E28:E37)+E26</f>
        <v>230598.2473928158</v>
      </c>
      <c r="F38" s="13">
        <v>519155.35</v>
      </c>
      <c r="G38" s="14">
        <f>(D38-F38)/F38</f>
        <v>0.5333081899281207</v>
      </c>
      <c r="H38" s="13">
        <f>SUM(H28:H37)+H26</f>
        <v>55226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18</v>
      </c>
      <c r="C40" s="4" t="s">
        <v>15</v>
      </c>
      <c r="D40" s="31">
        <v>206</v>
      </c>
      <c r="E40" s="52">
        <f aca="true" t="shared" si="13" ref="E40:E49">D40/3.452</f>
        <v>59.67555040556199</v>
      </c>
      <c r="F40" s="31">
        <v>1376</v>
      </c>
      <c r="G40" s="17">
        <f>(D40-F40)/F40</f>
        <v>-0.8502906976744186</v>
      </c>
      <c r="H40" s="31">
        <v>28</v>
      </c>
      <c r="I40" s="31">
        <v>7</v>
      </c>
      <c r="J40" s="29">
        <f aca="true" t="shared" si="14" ref="J40:J49">H40/I40</f>
        <v>4</v>
      </c>
      <c r="K40" s="31">
        <v>1</v>
      </c>
      <c r="L40" s="52">
        <v>3</v>
      </c>
      <c r="M40" s="31">
        <v>15328</v>
      </c>
      <c r="N40" s="31">
        <v>1049</v>
      </c>
      <c r="O40" s="52">
        <f aca="true" t="shared" si="15" ref="O40:O49">M40/3.452</f>
        <v>4440.324449594438</v>
      </c>
      <c r="P40" s="58">
        <v>41404</v>
      </c>
      <c r="Q40" s="38" t="s">
        <v>16</v>
      </c>
      <c r="R40" s="15"/>
    </row>
    <row r="41" spans="1:18" ht="25.5" customHeight="1">
      <c r="A41" s="43">
        <f aca="true" t="shared" si="16" ref="A41:A49">A40+1</f>
        <v>32</v>
      </c>
      <c r="B41" s="49">
        <v>32</v>
      </c>
      <c r="C41" s="4" t="s">
        <v>96</v>
      </c>
      <c r="D41" s="32">
        <v>184</v>
      </c>
      <c r="E41" s="52">
        <f t="shared" si="13"/>
        <v>53.30243337195829</v>
      </c>
      <c r="F41" s="52">
        <v>54</v>
      </c>
      <c r="G41" s="17">
        <f>(D41-F41)/F41</f>
        <v>2.4074074074074074</v>
      </c>
      <c r="H41" s="32">
        <v>14</v>
      </c>
      <c r="I41" s="31">
        <v>2</v>
      </c>
      <c r="J41" s="29">
        <f t="shared" si="14"/>
        <v>7</v>
      </c>
      <c r="K41" s="31">
        <v>1</v>
      </c>
      <c r="L41" s="52">
        <v>23</v>
      </c>
      <c r="M41" s="32">
        <v>19253</v>
      </c>
      <c r="N41" s="32">
        <v>1537</v>
      </c>
      <c r="O41" s="52">
        <f t="shared" si="15"/>
        <v>5577.346465816918</v>
      </c>
      <c r="P41" s="54">
        <v>41264</v>
      </c>
      <c r="Q41" s="38" t="s">
        <v>20</v>
      </c>
      <c r="R41" s="15"/>
    </row>
    <row r="42" spans="1:18" ht="25.5" customHeight="1">
      <c r="A42" s="43">
        <f t="shared" si="16"/>
        <v>33</v>
      </c>
      <c r="B42" s="49" t="s">
        <v>33</v>
      </c>
      <c r="C42" s="4" t="s">
        <v>64</v>
      </c>
      <c r="D42" s="32">
        <v>162</v>
      </c>
      <c r="E42" s="52">
        <f t="shared" si="13"/>
        <v>46.929316338354575</v>
      </c>
      <c r="F42" s="52" t="s">
        <v>90</v>
      </c>
      <c r="G42" s="17" t="s">
        <v>90</v>
      </c>
      <c r="H42" s="32">
        <v>15</v>
      </c>
      <c r="I42" s="31">
        <v>5</v>
      </c>
      <c r="J42" s="29">
        <f t="shared" si="14"/>
        <v>3</v>
      </c>
      <c r="K42" s="31">
        <v>1</v>
      </c>
      <c r="L42" s="52">
        <v>14</v>
      </c>
      <c r="M42" s="31">
        <v>84272.5</v>
      </c>
      <c r="N42" s="31">
        <v>5997</v>
      </c>
      <c r="O42" s="52">
        <f t="shared" si="15"/>
        <v>24412.65932792584</v>
      </c>
      <c r="P42" s="58">
        <v>41327</v>
      </c>
      <c r="Q42" s="38" t="s">
        <v>79</v>
      </c>
      <c r="R42" s="15"/>
    </row>
    <row r="43" spans="1:18" ht="25.5" customHeight="1">
      <c r="A43" s="43">
        <f t="shared" si="16"/>
        <v>34</v>
      </c>
      <c r="B43" s="49" t="s">
        <v>33</v>
      </c>
      <c r="C43" s="4" t="s">
        <v>58</v>
      </c>
      <c r="D43" s="32">
        <v>150</v>
      </c>
      <c r="E43" s="52">
        <f t="shared" si="13"/>
        <v>43.45307068366164</v>
      </c>
      <c r="F43" s="52" t="s">
        <v>90</v>
      </c>
      <c r="G43" s="17" t="s">
        <v>90</v>
      </c>
      <c r="H43" s="32">
        <v>15</v>
      </c>
      <c r="I43" s="31">
        <v>3</v>
      </c>
      <c r="J43" s="29">
        <f t="shared" si="14"/>
        <v>5</v>
      </c>
      <c r="K43" s="31">
        <v>1</v>
      </c>
      <c r="L43" s="52">
        <v>18</v>
      </c>
      <c r="M43" s="32">
        <v>3774</v>
      </c>
      <c r="N43" s="32">
        <v>452</v>
      </c>
      <c r="O43" s="52">
        <f t="shared" si="15"/>
        <v>1093.2792584009271</v>
      </c>
      <c r="P43" s="59">
        <v>41292</v>
      </c>
      <c r="Q43" s="38" t="s">
        <v>59</v>
      </c>
      <c r="R43" s="15"/>
    </row>
    <row r="44" spans="1:18" ht="25.5" customHeight="1">
      <c r="A44" s="43">
        <f t="shared" si="16"/>
        <v>35</v>
      </c>
      <c r="B44" s="49" t="s">
        <v>61</v>
      </c>
      <c r="C44" s="4" t="s">
        <v>62</v>
      </c>
      <c r="D44" s="32">
        <v>114</v>
      </c>
      <c r="E44" s="52">
        <f t="shared" si="13"/>
        <v>33.02433371958285</v>
      </c>
      <c r="F44" s="52" t="s">
        <v>90</v>
      </c>
      <c r="G44" s="17" t="s">
        <v>90</v>
      </c>
      <c r="H44" s="32">
        <v>19</v>
      </c>
      <c r="I44" s="31">
        <v>5</v>
      </c>
      <c r="J44" s="29">
        <f t="shared" si="14"/>
        <v>3.8</v>
      </c>
      <c r="K44" s="31">
        <v>1</v>
      </c>
      <c r="L44" s="52">
        <v>15</v>
      </c>
      <c r="M44" s="31">
        <v>327140.25</v>
      </c>
      <c r="N44" s="31">
        <v>23803</v>
      </c>
      <c r="O44" s="52">
        <f t="shared" si="15"/>
        <v>94768.32271147161</v>
      </c>
      <c r="P44" s="58">
        <v>41320</v>
      </c>
      <c r="Q44" s="38" t="s">
        <v>63</v>
      </c>
      <c r="R44" s="15"/>
    </row>
    <row r="45" spans="1:18" ht="25.5" customHeight="1">
      <c r="A45" s="43">
        <f t="shared" si="16"/>
        <v>36</v>
      </c>
      <c r="B45" s="49">
        <v>36</v>
      </c>
      <c r="C45" s="4" t="s">
        <v>101</v>
      </c>
      <c r="D45" s="32">
        <v>103</v>
      </c>
      <c r="E45" s="52">
        <f t="shared" si="13"/>
        <v>29.837775202780996</v>
      </c>
      <c r="F45" s="52">
        <v>27</v>
      </c>
      <c r="G45" s="17">
        <f>(D45-F45)/F45</f>
        <v>2.814814814814815</v>
      </c>
      <c r="H45" s="32">
        <v>14</v>
      </c>
      <c r="I45" s="31">
        <v>1</v>
      </c>
      <c r="J45" s="29">
        <f t="shared" si="14"/>
        <v>14</v>
      </c>
      <c r="K45" s="31">
        <v>1</v>
      </c>
      <c r="L45" s="52">
        <v>90</v>
      </c>
      <c r="M45" s="31">
        <v>311580</v>
      </c>
      <c r="N45" s="31">
        <v>32509</v>
      </c>
      <c r="O45" s="52">
        <f t="shared" si="15"/>
        <v>90260.71842410197</v>
      </c>
      <c r="P45" s="59">
        <v>40797</v>
      </c>
      <c r="Q45" s="62" t="s">
        <v>102</v>
      </c>
      <c r="R45" s="15"/>
    </row>
    <row r="46" spans="1:18" ht="25.5" customHeight="1">
      <c r="A46" s="43">
        <f t="shared" si="16"/>
        <v>37</v>
      </c>
      <c r="B46" s="49" t="s">
        <v>33</v>
      </c>
      <c r="C46" s="4" t="s">
        <v>60</v>
      </c>
      <c r="D46" s="32">
        <v>87</v>
      </c>
      <c r="E46" s="52">
        <f t="shared" si="13"/>
        <v>25.202780996523753</v>
      </c>
      <c r="F46" s="52" t="s">
        <v>90</v>
      </c>
      <c r="G46" s="17" t="s">
        <v>90</v>
      </c>
      <c r="H46" s="32">
        <v>16</v>
      </c>
      <c r="I46" s="31">
        <v>1</v>
      </c>
      <c r="J46" s="29">
        <f t="shared" si="14"/>
        <v>16</v>
      </c>
      <c r="K46" s="31">
        <v>1</v>
      </c>
      <c r="L46" s="52">
        <v>50</v>
      </c>
      <c r="M46" s="31">
        <v>1855146.08</v>
      </c>
      <c r="N46" s="31">
        <v>147298</v>
      </c>
      <c r="O46" s="52">
        <f t="shared" si="15"/>
        <v>537411.9582850522</v>
      </c>
      <c r="P46" s="59">
        <v>41075</v>
      </c>
      <c r="Q46" s="38" t="s">
        <v>97</v>
      </c>
      <c r="R46" s="15"/>
    </row>
    <row r="47" spans="1:18" ht="25.5" customHeight="1">
      <c r="A47" s="43">
        <f t="shared" si="16"/>
        <v>38</v>
      </c>
      <c r="B47" s="49">
        <v>39</v>
      </c>
      <c r="C47" s="4" t="s">
        <v>100</v>
      </c>
      <c r="D47" s="32">
        <v>65</v>
      </c>
      <c r="E47" s="52">
        <f t="shared" si="13"/>
        <v>18.829663962920048</v>
      </c>
      <c r="F47" s="52">
        <v>11</v>
      </c>
      <c r="G47" s="17">
        <f>(D47-F47)/F47</f>
        <v>4.909090909090909</v>
      </c>
      <c r="H47" s="32">
        <v>12</v>
      </c>
      <c r="I47" s="31">
        <v>1</v>
      </c>
      <c r="J47" s="29">
        <f t="shared" si="14"/>
        <v>12</v>
      </c>
      <c r="K47" s="31">
        <v>1</v>
      </c>
      <c r="L47" s="52">
        <v>26</v>
      </c>
      <c r="M47" s="31">
        <v>679918.04</v>
      </c>
      <c r="N47" s="31">
        <v>54433</v>
      </c>
      <c r="O47" s="52">
        <f t="shared" si="15"/>
        <v>196963.51100811127</v>
      </c>
      <c r="P47" s="59">
        <v>41243</v>
      </c>
      <c r="Q47" s="38" t="s">
        <v>97</v>
      </c>
      <c r="R47" s="15"/>
    </row>
    <row r="48" spans="1:18" ht="25.5" customHeight="1">
      <c r="A48" s="43">
        <f t="shared" si="16"/>
        <v>39</v>
      </c>
      <c r="B48" s="49">
        <v>40</v>
      </c>
      <c r="C48" s="4" t="s">
        <v>104</v>
      </c>
      <c r="D48" s="32">
        <v>49</v>
      </c>
      <c r="E48" s="52">
        <f t="shared" si="13"/>
        <v>14.194669756662805</v>
      </c>
      <c r="F48" s="52">
        <v>11</v>
      </c>
      <c r="G48" s="17">
        <f>(D48-F48)/F48</f>
        <v>3.4545454545454546</v>
      </c>
      <c r="H48" s="32">
        <v>11</v>
      </c>
      <c r="I48" s="31">
        <v>1</v>
      </c>
      <c r="J48" s="29">
        <f t="shared" si="14"/>
        <v>11</v>
      </c>
      <c r="K48" s="31">
        <v>1</v>
      </c>
      <c r="L48" s="52">
        <v>63</v>
      </c>
      <c r="M48" s="31">
        <v>832075.3</v>
      </c>
      <c r="N48" s="31">
        <v>67191</v>
      </c>
      <c r="O48" s="52">
        <f t="shared" si="15"/>
        <v>241041.51216685981</v>
      </c>
      <c r="P48" s="59">
        <v>40977</v>
      </c>
      <c r="Q48" s="38" t="s">
        <v>4</v>
      </c>
      <c r="R48" s="15"/>
    </row>
    <row r="49" spans="1:18" ht="25.5" customHeight="1">
      <c r="A49" s="43">
        <f t="shared" si="16"/>
        <v>40</v>
      </c>
      <c r="B49" s="49">
        <v>34</v>
      </c>
      <c r="C49" s="4" t="s">
        <v>103</v>
      </c>
      <c r="D49" s="32">
        <v>43</v>
      </c>
      <c r="E49" s="52">
        <f t="shared" si="13"/>
        <v>12.456546929316339</v>
      </c>
      <c r="F49" s="52">
        <v>38</v>
      </c>
      <c r="G49" s="17">
        <f>(D49-F49)/F49</f>
        <v>0.13157894736842105</v>
      </c>
      <c r="H49" s="32">
        <v>8</v>
      </c>
      <c r="I49" s="31">
        <v>1</v>
      </c>
      <c r="J49" s="29">
        <f t="shared" si="14"/>
        <v>8</v>
      </c>
      <c r="K49" s="31">
        <v>1</v>
      </c>
      <c r="L49" s="52">
        <v>42</v>
      </c>
      <c r="M49" s="31">
        <v>893937.48</v>
      </c>
      <c r="N49" s="31">
        <v>71865</v>
      </c>
      <c r="O49" s="52">
        <f t="shared" si="15"/>
        <v>258962.19003476246</v>
      </c>
      <c r="P49" s="59">
        <v>41131</v>
      </c>
      <c r="Q49" s="38" t="s">
        <v>35</v>
      </c>
      <c r="R49" s="15"/>
    </row>
    <row r="50" spans="1:17" ht="27" customHeight="1">
      <c r="A50" s="43"/>
      <c r="B50" s="49"/>
      <c r="C50" s="12" t="s">
        <v>82</v>
      </c>
      <c r="D50" s="13">
        <f>SUM(D40:D49)+D38</f>
        <v>797188.1499999999</v>
      </c>
      <c r="E50" s="13">
        <f>SUM(E40:E49)+E38</f>
        <v>230935.15353418313</v>
      </c>
      <c r="F50" s="13">
        <v>519471.35</v>
      </c>
      <c r="G50" s="14">
        <f>(D50-F50)/F50</f>
        <v>0.53461427661025</v>
      </c>
      <c r="H50" s="13">
        <f>SUM(H40:H49)+H38</f>
        <v>55378</v>
      </c>
      <c r="I50" s="1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49">
        <v>33</v>
      </c>
      <c r="C52" s="4" t="s">
        <v>48</v>
      </c>
      <c r="D52" s="32">
        <v>38</v>
      </c>
      <c r="E52" s="52">
        <f>D52/3.452</f>
        <v>11.00811123986095</v>
      </c>
      <c r="F52" s="52">
        <v>42</v>
      </c>
      <c r="G52" s="17">
        <f>(D52-F52)/F52</f>
        <v>-0.09523809523809523</v>
      </c>
      <c r="H52" s="32">
        <v>3</v>
      </c>
      <c r="I52" s="31">
        <v>1</v>
      </c>
      <c r="J52" s="29">
        <f>H52/I52</f>
        <v>3</v>
      </c>
      <c r="K52" s="31">
        <v>1</v>
      </c>
      <c r="L52" s="52">
        <v>5</v>
      </c>
      <c r="M52" s="32">
        <v>9897.5</v>
      </c>
      <c r="N52" s="32">
        <v>765</v>
      </c>
      <c r="O52" s="52">
        <f>M52/3.452</f>
        <v>2867.178447276941</v>
      </c>
      <c r="P52" s="58">
        <v>41390</v>
      </c>
      <c r="Q52" s="38" t="s">
        <v>23</v>
      </c>
      <c r="R52" s="15"/>
    </row>
    <row r="53" spans="1:18" ht="25.5" customHeight="1">
      <c r="A53" s="43">
        <f>A52+1</f>
        <v>42</v>
      </c>
      <c r="B53" s="49">
        <v>37</v>
      </c>
      <c r="C53" s="4" t="s">
        <v>18</v>
      </c>
      <c r="D53" s="32">
        <v>34</v>
      </c>
      <c r="E53" s="52">
        <f>D53/3.452</f>
        <v>9.84936268829664</v>
      </c>
      <c r="F53" s="52">
        <v>20</v>
      </c>
      <c r="G53" s="17">
        <f>(D53-F53)/F53</f>
        <v>0.7</v>
      </c>
      <c r="H53" s="32">
        <v>4</v>
      </c>
      <c r="I53" s="31">
        <v>1</v>
      </c>
      <c r="J53" s="29">
        <f>H53/I53</f>
        <v>4</v>
      </c>
      <c r="K53" s="31">
        <v>1</v>
      </c>
      <c r="L53" s="52">
        <v>14</v>
      </c>
      <c r="M53" s="32">
        <v>26763.5</v>
      </c>
      <c r="N53" s="32">
        <v>2049</v>
      </c>
      <c r="O53" s="52">
        <f>M53/3.452</f>
        <v>7753.041714947856</v>
      </c>
      <c r="P53" s="58">
        <v>41327</v>
      </c>
      <c r="Q53" s="38" t="s">
        <v>19</v>
      </c>
      <c r="R53" s="15"/>
    </row>
    <row r="54" spans="1:18" ht="25.5" customHeight="1">
      <c r="A54" s="43">
        <f>A53+1</f>
        <v>43</v>
      </c>
      <c r="B54" s="49">
        <v>26</v>
      </c>
      <c r="C54" s="4" t="s">
        <v>1</v>
      </c>
      <c r="D54" s="32">
        <v>28</v>
      </c>
      <c r="E54" s="52">
        <f>D54/3.452</f>
        <v>8.111239860950175</v>
      </c>
      <c r="F54" s="52">
        <v>196</v>
      </c>
      <c r="G54" s="17">
        <f>(D54-F54)/F54</f>
        <v>-0.8571428571428571</v>
      </c>
      <c r="H54" s="32">
        <v>2</v>
      </c>
      <c r="I54" s="31">
        <v>1</v>
      </c>
      <c r="J54" s="29">
        <f>H54/I54</f>
        <v>2</v>
      </c>
      <c r="K54" s="31">
        <v>1</v>
      </c>
      <c r="L54" s="52">
        <v>8</v>
      </c>
      <c r="M54" s="32">
        <v>10133.5</v>
      </c>
      <c r="N54" s="32">
        <v>790</v>
      </c>
      <c r="O54" s="52">
        <f>M54/3.452</f>
        <v>2935.5446118192353</v>
      </c>
      <c r="P54" s="56">
        <v>41369</v>
      </c>
      <c r="Q54" s="38" t="s">
        <v>21</v>
      </c>
      <c r="R54" s="15"/>
    </row>
    <row r="55" spans="1:18" ht="25.5" customHeight="1">
      <c r="A55" s="43">
        <f>A54+1</f>
        <v>44</v>
      </c>
      <c r="B55" s="49">
        <v>19</v>
      </c>
      <c r="C55" s="4" t="s">
        <v>24</v>
      </c>
      <c r="D55" s="32">
        <v>24</v>
      </c>
      <c r="E55" s="52">
        <f>D55/3.452</f>
        <v>6.952491309385864</v>
      </c>
      <c r="F55" s="52">
        <v>1094.5</v>
      </c>
      <c r="G55" s="17">
        <f>(D55-F55)/F55</f>
        <v>-0.9780721790772042</v>
      </c>
      <c r="H55" s="32">
        <v>4</v>
      </c>
      <c r="I55" s="31">
        <v>1</v>
      </c>
      <c r="J55" s="29">
        <f>H55/I55</f>
        <v>4</v>
      </c>
      <c r="K55" s="31">
        <v>1</v>
      </c>
      <c r="L55" s="52">
        <v>16</v>
      </c>
      <c r="M55" s="31">
        <v>2648276.7</v>
      </c>
      <c r="N55" s="31">
        <v>190405</v>
      </c>
      <c r="O55" s="52">
        <f>M55/3.452</f>
        <v>767171.6975666281</v>
      </c>
      <c r="P55" s="54">
        <v>41313</v>
      </c>
      <c r="Q55" s="38" t="s">
        <v>40</v>
      </c>
      <c r="R55" s="15"/>
    </row>
    <row r="56" spans="1:18" ht="25.5" customHeight="1">
      <c r="A56" s="43">
        <f>A55+1</f>
        <v>45</v>
      </c>
      <c r="B56" s="49" t="s">
        <v>90</v>
      </c>
      <c r="C56" s="4" t="s">
        <v>77</v>
      </c>
      <c r="D56" s="32">
        <v>12</v>
      </c>
      <c r="E56" s="52">
        <f>D56/3.452</f>
        <v>3.476245654692932</v>
      </c>
      <c r="F56" s="52" t="s">
        <v>90</v>
      </c>
      <c r="G56" s="17" t="s">
        <v>90</v>
      </c>
      <c r="H56" s="32">
        <v>2</v>
      </c>
      <c r="I56" s="31">
        <v>1</v>
      </c>
      <c r="J56" s="29">
        <f>H56/I56</f>
        <v>2</v>
      </c>
      <c r="K56" s="31">
        <v>1</v>
      </c>
      <c r="L56" s="52">
        <v>8</v>
      </c>
      <c r="M56" s="31">
        <v>210577.1</v>
      </c>
      <c r="N56" s="31">
        <v>13847</v>
      </c>
      <c r="O56" s="52">
        <f>M56/3.452</f>
        <v>61001.477404403246</v>
      </c>
      <c r="P56" s="58">
        <v>41369</v>
      </c>
      <c r="Q56" s="38" t="s">
        <v>29</v>
      </c>
      <c r="R56" s="15"/>
    </row>
    <row r="57" spans="1:17" ht="27" customHeight="1">
      <c r="A57" s="43"/>
      <c r="B57" s="49"/>
      <c r="C57" s="12" t="s">
        <v>55</v>
      </c>
      <c r="D57" s="13">
        <f>SUM(D52:D56)+D50</f>
        <v>797324.1499999999</v>
      </c>
      <c r="E57" s="13">
        <f>SUM(E52:E56)+E50</f>
        <v>230974.55098493633</v>
      </c>
      <c r="F57" s="13">
        <v>519471.35</v>
      </c>
      <c r="G57" s="14">
        <f>(D57-F57)/F57</f>
        <v>0.5348760812314287</v>
      </c>
      <c r="H57" s="13">
        <f>SUM(H52:H56)+H50</f>
        <v>55393</v>
      </c>
      <c r="I57" s="13"/>
      <c r="J57" s="33"/>
      <c r="K57" s="35"/>
      <c r="L57" s="33"/>
      <c r="M57" s="36"/>
      <c r="N57" s="36"/>
      <c r="O57" s="36"/>
      <c r="P57" s="37"/>
      <c r="Q57" s="46"/>
    </row>
    <row r="58" spans="1:17" ht="12" customHeight="1">
      <c r="A58" s="47"/>
      <c r="B58" s="51"/>
      <c r="C58" s="9"/>
      <c r="D58" s="10"/>
      <c r="E58" s="10"/>
      <c r="F58" s="10"/>
      <c r="G58" s="22"/>
      <c r="H58" s="21"/>
      <c r="I58" s="23"/>
      <c r="J58" s="23"/>
      <c r="K58" s="34"/>
      <c r="L58" s="23"/>
      <c r="M58" s="24"/>
      <c r="N58" s="24"/>
      <c r="O58" s="24"/>
      <c r="P58" s="11"/>
      <c r="Q58" s="48"/>
    </row>
    <row r="59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2013-05-31T14:22:12Z</dcterms:modified>
  <cp:category/>
  <cp:version/>
  <cp:contentType/>
  <cp:contentStatus/>
</cp:coreProperties>
</file>