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120" windowWidth="19440" windowHeight="64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<sst xmlns="http://schemas.openxmlformats.org/spreadsheetml/2006/main" count="254" uniqueCount="95">
  <si>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</si>
  <si>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</si>
  <si>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</si>
  <si>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</si>
  <si>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</si>
  <si>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</si>
  <si>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</si>
  <si>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</si>
  <si>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</si>
  <si>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</si>
  <si>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</si>
  <si>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</si>
  <si>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</si>
  <si>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</si>
  <si>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</si>
  <si>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</si>
  <si>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</si>
  <si>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</si>
  <si>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</si>
  <si>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</si>
  <si>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</si>
  <si>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</si>
  <si>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</si>
  <si>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</si>
  <si>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</si>
  <si>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</si>
  <si>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</si>
  <si>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</si>
  <si>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</si>
  <si>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</si>
  <si>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</si>
  <si>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</si>
  <si>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</si>
  <si>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</si>
  <si>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</si>
  <si>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</si>
  <si>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</si>
  <si>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</si>
  <si>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</si>
  <si>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</si>
  <si>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</si>
  <si>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</si>
  <si>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</si>
  <si>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</si>
  <si>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</si>
  <si>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</si>
  <si>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UNI</t>
  </si>
  <si>
    <t>New</t>
  </si>
  <si>
    <t>IND</t>
  </si>
  <si>
    <t>CF</t>
  </si>
  <si>
    <t>Cinemania</t>
  </si>
  <si>
    <t>SONY</t>
  </si>
  <si>
    <t>PAR</t>
  </si>
  <si>
    <t>BRAVE</t>
  </si>
  <si>
    <t>POGUM</t>
  </si>
  <si>
    <t>BVI</t>
  </si>
  <si>
    <t>CENEX</t>
  </si>
  <si>
    <t>TAKEN 2</t>
  </si>
  <si>
    <t>UGRABLJENA 2</t>
  </si>
  <si>
    <t>SHANGHAI GYPSY</t>
  </si>
  <si>
    <t>ŠANGHAJ</t>
  </si>
  <si>
    <t>KZC</t>
  </si>
  <si>
    <t>HOTEL TRANSYLVANIA 3D</t>
  </si>
  <si>
    <t>HOTEL TRANSILVANIJA 3D</t>
  </si>
  <si>
    <t>PITCH PERFECT</t>
  </si>
  <si>
    <t>PRAVA NOTA</t>
  </si>
  <si>
    <t>ASTÉRIX AND OBÉLIX: GOD SAVE BRITANNIA</t>
  </si>
  <si>
    <t>ASTERIX IN OBELIX V BRITANIJI</t>
  </si>
  <si>
    <t>FIVIA</t>
  </si>
  <si>
    <t>PARANORMAL ACTIVITY 4</t>
  </si>
  <si>
    <t>PARANORMALNO 4</t>
  </si>
  <si>
    <t>SKYFALL</t>
  </si>
  <si>
    <t>THE PLAYERS</t>
  </si>
  <si>
    <t>SKOK ČEZ PLOT</t>
  </si>
  <si>
    <t>WEDDING VIDEO</t>
  </si>
  <si>
    <t>POROČNI VIDEO</t>
  </si>
  <si>
    <t>TWILIGHT SAGA: BREAKING DAWN 2</t>
  </si>
  <si>
    <t>SOMRAK SAGA: JUTRANJA ZARJA 2. DEL</t>
  </si>
  <si>
    <t>NAHRANI ME Z BESEDAMI</t>
  </si>
  <si>
    <t>DOMEST</t>
  </si>
  <si>
    <t>CLOUD ATLAS</t>
  </si>
  <si>
    <t>ATLAS OBLAKOV</t>
  </si>
  <si>
    <t>END OF WATCH</t>
  </si>
  <si>
    <t>ZADNJI OBHOD</t>
  </si>
  <si>
    <t>29 - Nov</t>
  </si>
  <si>
    <t>05 - Dec</t>
  </si>
  <si>
    <t>30 - Nov</t>
  </si>
  <si>
    <t>02 - Dec</t>
  </si>
  <si>
    <t>RISE OF THE GUARDIANS</t>
  </si>
  <si>
    <t>PET LEGEND</t>
  </si>
  <si>
    <t>ARGO</t>
  </si>
  <si>
    <t>WB</t>
  </si>
  <si>
    <t>MISIJA ARGO</t>
  </si>
  <si>
    <t>UN PLAN PARFAIT</t>
  </si>
  <si>
    <t>ČUDOVIT NAČRT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</si>
</sst>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4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41" xfId="0" applyNumberFormat="1" applyFont="1" applyFill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20" fontId="5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P28" sqref="P28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86</v>
      </c>
      <c r="L4" s="21"/>
      <c r="M4" s="88" t="s">
        <v>87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84</v>
      </c>
      <c r="L5" s="8"/>
      <c r="M5" s="90" t="s">
        <v>85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49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41246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 t="s">
        <v>47</v>
      </c>
      <c r="C14" s="4" t="s">
        <v>88</v>
      </c>
      <c r="D14" s="4" t="s">
        <v>89</v>
      </c>
      <c r="E14" s="16" t="s">
        <v>52</v>
      </c>
      <c r="F14" s="16" t="s">
        <v>35</v>
      </c>
      <c r="G14" s="38">
        <v>1</v>
      </c>
      <c r="H14" s="38">
        <v>14</v>
      </c>
      <c r="I14" s="15">
        <v>25674</v>
      </c>
      <c r="J14" s="15"/>
      <c r="K14" s="15">
        <v>5110</v>
      </c>
      <c r="L14" s="15"/>
      <c r="M14" s="67"/>
      <c r="N14" s="15">
        <f>I14/H14</f>
        <v>1833.857142857143</v>
      </c>
      <c r="O14" s="39">
        <v>14</v>
      </c>
      <c r="P14" s="15"/>
      <c r="Q14" s="15"/>
      <c r="R14" s="15"/>
      <c r="S14" s="15"/>
      <c r="T14" s="67"/>
      <c r="U14" s="76"/>
      <c r="V14" s="15">
        <f>P14/O14</f>
        <v>0</v>
      </c>
      <c r="W14" s="76">
        <v>29458</v>
      </c>
      <c r="X14" s="76"/>
      <c r="Y14" s="77">
        <v>5906</v>
      </c>
    </row>
    <row r="15" spans="1:25" ht="12.75">
      <c r="A15" s="74">
        <v>2</v>
      </c>
      <c r="B15" s="74">
        <v>2</v>
      </c>
      <c r="C15" s="4" t="s">
        <v>71</v>
      </c>
      <c r="D15" s="4" t="s">
        <v>71</v>
      </c>
      <c r="E15" s="16" t="s">
        <v>51</v>
      </c>
      <c r="F15" s="16" t="s">
        <v>49</v>
      </c>
      <c r="G15" s="38">
        <v>5</v>
      </c>
      <c r="H15" s="38">
        <v>14</v>
      </c>
      <c r="I15" s="15">
        <v>20005</v>
      </c>
      <c r="J15" s="15">
        <v>34267</v>
      </c>
      <c r="K15" s="15">
        <v>3667</v>
      </c>
      <c r="L15" s="15">
        <v>6186</v>
      </c>
      <c r="M15" s="67">
        <f>(I15/J15*100)-100</f>
        <v>-41.620217702162435</v>
      </c>
      <c r="N15" s="15">
        <f>I15/H15</f>
        <v>1428.9285714285713</v>
      </c>
      <c r="O15" s="75">
        <v>14</v>
      </c>
      <c r="P15" s="86"/>
      <c r="Q15" s="86"/>
      <c r="R15" s="15"/>
      <c r="S15" s="15"/>
      <c r="T15" s="67" t="e">
        <f>(P15/Q15*100)-100</f>
        <v>#DIV/0!</v>
      </c>
      <c r="U15" s="78"/>
      <c r="V15" s="15">
        <f>P15/O15</f>
        <v>0</v>
      </c>
      <c r="W15" s="78">
        <v>488775</v>
      </c>
      <c r="X15" s="78"/>
      <c r="Y15" s="79">
        <v>97260</v>
      </c>
    </row>
    <row r="16" spans="1:25" ht="12.75">
      <c r="A16" s="74">
        <v>3</v>
      </c>
      <c r="B16" s="74">
        <v>1</v>
      </c>
      <c r="C16" s="4" t="s">
        <v>76</v>
      </c>
      <c r="D16" s="4" t="s">
        <v>77</v>
      </c>
      <c r="E16" s="16" t="s">
        <v>48</v>
      </c>
      <c r="F16" s="16" t="s">
        <v>45</v>
      </c>
      <c r="G16" s="38">
        <v>3</v>
      </c>
      <c r="H16" s="38">
        <v>11</v>
      </c>
      <c r="I16" s="25">
        <v>19512</v>
      </c>
      <c r="J16" s="25">
        <v>50138</v>
      </c>
      <c r="K16" s="25">
        <v>4378</v>
      </c>
      <c r="L16" s="25">
        <v>9859</v>
      </c>
      <c r="M16" s="67">
        <f>(I16/J16*100)-100</f>
        <v>-61.08340978898241</v>
      </c>
      <c r="N16" s="15">
        <f>I16/H16</f>
        <v>1773.8181818181818</v>
      </c>
      <c r="O16" s="75">
        <v>11</v>
      </c>
      <c r="P16" s="15"/>
      <c r="Q16" s="15"/>
      <c r="R16" s="15"/>
      <c r="S16" s="15"/>
      <c r="T16" s="67" t="e">
        <f>(P16/Q16*100)-100</f>
        <v>#DIV/0!</v>
      </c>
      <c r="U16" s="78"/>
      <c r="V16" s="15">
        <f>P16/O16</f>
        <v>0</v>
      </c>
      <c r="W16" s="78">
        <v>237984</v>
      </c>
      <c r="X16" s="80"/>
      <c r="Y16" s="79">
        <v>50899</v>
      </c>
    </row>
    <row r="17" spans="1:25" ht="12.75">
      <c r="A17" s="74">
        <v>4</v>
      </c>
      <c r="B17" s="74">
        <v>3</v>
      </c>
      <c r="C17" s="4" t="s">
        <v>80</v>
      </c>
      <c r="D17" s="4" t="s">
        <v>81</v>
      </c>
      <c r="E17" s="16" t="s">
        <v>48</v>
      </c>
      <c r="F17" s="16" t="s">
        <v>50</v>
      </c>
      <c r="G17" s="38">
        <v>2</v>
      </c>
      <c r="H17" s="38">
        <v>7</v>
      </c>
      <c r="I17" s="25">
        <v>12292</v>
      </c>
      <c r="J17" s="25">
        <v>16174</v>
      </c>
      <c r="K17" s="103">
        <v>2137</v>
      </c>
      <c r="L17" s="103">
        <v>2845</v>
      </c>
      <c r="M17" s="67">
        <f>(I17/J17*100)-100</f>
        <v>-24.001483862989986</v>
      </c>
      <c r="N17" s="15">
        <f>I17/H17</f>
        <v>1756</v>
      </c>
      <c r="O17" s="38">
        <v>7</v>
      </c>
      <c r="P17" s="95"/>
      <c r="Q17" s="95"/>
      <c r="R17" s="23"/>
      <c r="S17" s="23"/>
      <c r="T17" s="67" t="e">
        <f>(P17/Q17*100)-100</f>
        <v>#DIV/0!</v>
      </c>
      <c r="U17" s="78"/>
      <c r="V17" s="15">
        <f>P17/O17</f>
        <v>0</v>
      </c>
      <c r="W17" s="78">
        <v>39831</v>
      </c>
      <c r="X17" s="26"/>
      <c r="Y17" s="79">
        <v>7436</v>
      </c>
    </row>
    <row r="18" spans="1:25" ht="13.5" customHeight="1">
      <c r="A18" s="74">
        <v>5</v>
      </c>
      <c r="B18" s="74" t="s">
        <v>47</v>
      </c>
      <c r="C18" s="4" t="s">
        <v>93</v>
      </c>
      <c r="D18" s="4" t="s">
        <v>94</v>
      </c>
      <c r="E18" s="16" t="s">
        <v>48</v>
      </c>
      <c r="F18" s="16" t="s">
        <v>45</v>
      </c>
      <c r="G18" s="38">
        <v>1</v>
      </c>
      <c r="H18" s="38">
        <v>3</v>
      </c>
      <c r="I18" s="25">
        <v>5179</v>
      </c>
      <c r="J18" s="25"/>
      <c r="K18" s="15">
        <v>935</v>
      </c>
      <c r="L18" s="15"/>
      <c r="M18" s="67"/>
      <c r="N18" s="15">
        <f>I18/H18</f>
        <v>1726.3333333333333</v>
      </c>
      <c r="O18" s="75">
        <v>3</v>
      </c>
      <c r="P18" s="15"/>
      <c r="Q18" s="15"/>
      <c r="R18" s="15"/>
      <c r="S18" s="15"/>
      <c r="T18" s="67"/>
      <c r="U18" s="78"/>
      <c r="V18" s="15">
        <f>P18/O18</f>
        <v>0</v>
      </c>
      <c r="W18" s="78">
        <v>5684</v>
      </c>
      <c r="X18" s="100"/>
      <c r="Y18" s="79">
        <v>1032</v>
      </c>
    </row>
    <row r="19" spans="1:25" ht="12.75">
      <c r="A19" s="74">
        <v>6</v>
      </c>
      <c r="B19" s="74">
        <v>5</v>
      </c>
      <c r="C19" s="4" t="s">
        <v>59</v>
      </c>
      <c r="D19" s="4" t="s">
        <v>60</v>
      </c>
      <c r="E19" s="16" t="s">
        <v>48</v>
      </c>
      <c r="F19" s="16" t="s">
        <v>61</v>
      </c>
      <c r="G19" s="38">
        <v>9</v>
      </c>
      <c r="H19" s="38">
        <v>13</v>
      </c>
      <c r="I19" s="25">
        <v>3429</v>
      </c>
      <c r="J19" s="25">
        <v>6032</v>
      </c>
      <c r="K19" s="15">
        <v>645</v>
      </c>
      <c r="L19" s="15">
        <v>1283</v>
      </c>
      <c r="M19" s="67">
        <f>(I19/J19*100)-100</f>
        <v>-43.15318302387268</v>
      </c>
      <c r="N19" s="15">
        <f>I19/H19</f>
        <v>263.7692307692308</v>
      </c>
      <c r="O19" s="75">
        <v>13</v>
      </c>
      <c r="P19" s="15"/>
      <c r="Q19" s="15"/>
      <c r="R19" s="15"/>
      <c r="S19" s="15"/>
      <c r="T19" s="67" t="e">
        <f>(P19/Q19*100)-100</f>
        <v>#DIV/0!</v>
      </c>
      <c r="U19" s="78"/>
      <c r="V19" s="15">
        <f>P19/O19</f>
        <v>0</v>
      </c>
      <c r="W19" s="78">
        <v>186318</v>
      </c>
      <c r="X19" s="80"/>
      <c r="Y19" s="79">
        <v>43368</v>
      </c>
    </row>
    <row r="20" spans="1:25" ht="12.75">
      <c r="A20" s="74">
        <v>7</v>
      </c>
      <c r="B20" s="74">
        <v>4</v>
      </c>
      <c r="C20" s="4" t="s">
        <v>62</v>
      </c>
      <c r="D20" s="4" t="s">
        <v>63</v>
      </c>
      <c r="E20" s="16" t="s">
        <v>51</v>
      </c>
      <c r="F20" s="16" t="s">
        <v>49</v>
      </c>
      <c r="G20" s="38">
        <v>7</v>
      </c>
      <c r="H20" s="38">
        <v>14</v>
      </c>
      <c r="I20" s="25">
        <v>3301</v>
      </c>
      <c r="J20" s="25">
        <v>9204</v>
      </c>
      <c r="K20" s="25">
        <v>639</v>
      </c>
      <c r="L20" s="25">
        <v>1802</v>
      </c>
      <c r="M20" s="67">
        <f>(I20/J20*100)-100</f>
        <v>-64.13515862668405</v>
      </c>
      <c r="N20" s="15">
        <f>I20/H20</f>
        <v>235.78571428571428</v>
      </c>
      <c r="O20" s="39">
        <v>14</v>
      </c>
      <c r="P20" s="15"/>
      <c r="Q20" s="15"/>
      <c r="R20" s="15"/>
      <c r="S20" s="15"/>
      <c r="T20" s="67" t="e">
        <f>(P20/Q20*100)-100</f>
        <v>#DIV/0!</v>
      </c>
      <c r="U20" s="25"/>
      <c r="V20" s="15">
        <f>P20/O20</f>
        <v>0</v>
      </c>
      <c r="W20" s="78">
        <v>182953</v>
      </c>
      <c r="X20" s="80"/>
      <c r="Y20" s="79">
        <v>40017</v>
      </c>
    </row>
    <row r="21" spans="1:25" ht="12.75">
      <c r="A21" s="74">
        <v>8</v>
      </c>
      <c r="B21" s="74">
        <v>6</v>
      </c>
      <c r="C21" s="4" t="s">
        <v>72</v>
      </c>
      <c r="D21" s="4" t="s">
        <v>73</v>
      </c>
      <c r="E21" s="16" t="s">
        <v>48</v>
      </c>
      <c r="F21" s="16" t="s">
        <v>50</v>
      </c>
      <c r="G21" s="38">
        <v>4</v>
      </c>
      <c r="H21" s="38">
        <v>2</v>
      </c>
      <c r="I21" s="15">
        <v>3168</v>
      </c>
      <c r="J21" s="15">
        <v>4290</v>
      </c>
      <c r="K21" s="15">
        <v>564</v>
      </c>
      <c r="L21" s="15">
        <v>739</v>
      </c>
      <c r="M21" s="67">
        <f>(I21/J21*100)-100</f>
        <v>-26.153846153846146</v>
      </c>
      <c r="N21" s="15">
        <f>I21/H21</f>
        <v>1584</v>
      </c>
      <c r="O21" s="75">
        <v>2</v>
      </c>
      <c r="P21" s="15"/>
      <c r="Q21" s="15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17427</v>
      </c>
      <c r="X21" s="80"/>
      <c r="Y21" s="79">
        <v>3320</v>
      </c>
    </row>
    <row r="22" spans="1:25" ht="12.75">
      <c r="A22" s="74">
        <v>9</v>
      </c>
      <c r="B22" s="74">
        <v>7</v>
      </c>
      <c r="C22" s="4" t="s">
        <v>82</v>
      </c>
      <c r="D22" s="4" t="s">
        <v>83</v>
      </c>
      <c r="E22" s="16" t="s">
        <v>48</v>
      </c>
      <c r="F22" s="16" t="s">
        <v>45</v>
      </c>
      <c r="G22" s="38">
        <v>2</v>
      </c>
      <c r="H22" s="38">
        <v>3</v>
      </c>
      <c r="I22" s="15">
        <v>2177</v>
      </c>
      <c r="J22" s="15">
        <v>4080</v>
      </c>
      <c r="K22" s="23">
        <v>390</v>
      </c>
      <c r="L22" s="23">
        <v>735</v>
      </c>
      <c r="M22" s="67">
        <f>(I22/J22*100)-100</f>
        <v>-46.6421568627451</v>
      </c>
      <c r="N22" s="15">
        <f>I22/H22</f>
        <v>725.6666666666666</v>
      </c>
      <c r="O22" s="75">
        <v>3</v>
      </c>
      <c r="P22" s="15"/>
      <c r="Q22" s="15"/>
      <c r="R22" s="15"/>
      <c r="S22" s="15"/>
      <c r="T22" s="67" t="e">
        <f>(P22/Q22*100)-100</f>
        <v>#DIV/0!</v>
      </c>
      <c r="U22" s="101"/>
      <c r="V22" s="15">
        <f>P22/O22</f>
        <v>0</v>
      </c>
      <c r="W22" s="78">
        <v>8335</v>
      </c>
      <c r="X22" s="98"/>
      <c r="Y22" s="79">
        <v>1603</v>
      </c>
    </row>
    <row r="23" spans="1:25" ht="12.75">
      <c r="A23" s="74">
        <v>10</v>
      </c>
      <c r="B23" s="74">
        <v>8</v>
      </c>
      <c r="C23" s="109" t="s">
        <v>66</v>
      </c>
      <c r="D23" s="91" t="s">
        <v>67</v>
      </c>
      <c r="E23" s="16" t="s">
        <v>48</v>
      </c>
      <c r="F23" s="16" t="s">
        <v>68</v>
      </c>
      <c r="G23" s="38">
        <v>6</v>
      </c>
      <c r="H23" s="38">
        <v>14</v>
      </c>
      <c r="I23" s="15">
        <v>1726</v>
      </c>
      <c r="J23" s="15">
        <v>3706</v>
      </c>
      <c r="K23" s="15">
        <v>314</v>
      </c>
      <c r="L23" s="15">
        <v>700</v>
      </c>
      <c r="M23" s="67">
        <f>(I23/J23*100)-100</f>
        <v>-53.42687533729088</v>
      </c>
      <c r="N23" s="15">
        <f>I23/H23</f>
        <v>123.28571428571429</v>
      </c>
      <c r="O23" s="75">
        <v>14</v>
      </c>
      <c r="P23" s="86"/>
      <c r="Q23" s="86"/>
      <c r="R23" s="86"/>
      <c r="S23" s="86"/>
      <c r="T23" s="67" t="e">
        <f>(P23/Q23*100)-100</f>
        <v>#DIV/0!</v>
      </c>
      <c r="U23" s="78"/>
      <c r="V23" s="15">
        <f>P23/O23</f>
        <v>0</v>
      </c>
      <c r="W23" s="78">
        <v>69931</v>
      </c>
      <c r="X23" s="100"/>
      <c r="Y23" s="79">
        <v>15330</v>
      </c>
    </row>
    <row r="24" spans="1:25" ht="12.75">
      <c r="A24" s="74">
        <v>11</v>
      </c>
      <c r="B24" s="74">
        <v>9</v>
      </c>
      <c r="C24" s="4" t="s">
        <v>53</v>
      </c>
      <c r="D24" s="4" t="s">
        <v>54</v>
      </c>
      <c r="E24" s="16" t="s">
        <v>55</v>
      </c>
      <c r="F24" s="16" t="s">
        <v>56</v>
      </c>
      <c r="G24" s="38">
        <v>11</v>
      </c>
      <c r="H24" s="38">
        <v>17</v>
      </c>
      <c r="I24" s="25">
        <v>1552</v>
      </c>
      <c r="J24" s="25">
        <v>3266</v>
      </c>
      <c r="K24" s="25">
        <v>295</v>
      </c>
      <c r="L24" s="25">
        <v>640</v>
      </c>
      <c r="M24" s="67">
        <f>(I24/J24*100)-100</f>
        <v>-52.480097979179426</v>
      </c>
      <c r="N24" s="15">
        <f>I24/H24</f>
        <v>91.29411764705883</v>
      </c>
      <c r="O24" s="75">
        <v>17</v>
      </c>
      <c r="P24" s="15"/>
      <c r="Q24" s="15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144149</v>
      </c>
      <c r="X24" s="80"/>
      <c r="Y24" s="79">
        <v>32391</v>
      </c>
    </row>
    <row r="25" spans="1:25" ht="12.75" customHeight="1">
      <c r="A25" s="74">
        <v>12</v>
      </c>
      <c r="B25" s="74">
        <v>13</v>
      </c>
      <c r="C25" s="4" t="s">
        <v>69</v>
      </c>
      <c r="D25" s="4" t="s">
        <v>70</v>
      </c>
      <c r="E25" s="16" t="s">
        <v>52</v>
      </c>
      <c r="F25" s="16" t="s">
        <v>35</v>
      </c>
      <c r="G25" s="38">
        <v>6</v>
      </c>
      <c r="H25" s="38">
        <v>6</v>
      </c>
      <c r="I25" s="25">
        <v>1505</v>
      </c>
      <c r="J25" s="25">
        <v>2014</v>
      </c>
      <c r="K25" s="92">
        <v>378</v>
      </c>
      <c r="L25" s="92">
        <v>444</v>
      </c>
      <c r="M25" s="67">
        <f>(I25/J25*100)-100</f>
        <v>-25.273088381330695</v>
      </c>
      <c r="N25" s="15">
        <f>I25/H25</f>
        <v>250.83333333333334</v>
      </c>
      <c r="O25" s="75">
        <v>6</v>
      </c>
      <c r="P25" s="86"/>
      <c r="Q25" s="15"/>
      <c r="R25" s="86"/>
      <c r="S25" s="15"/>
      <c r="T25" s="67" t="e">
        <f>(P25/Q25*100)-100</f>
        <v>#DIV/0!</v>
      </c>
      <c r="U25" s="78"/>
      <c r="V25" s="15">
        <f>P25/O25</f>
        <v>0</v>
      </c>
      <c r="W25" s="78">
        <v>62358</v>
      </c>
      <c r="X25" s="80"/>
      <c r="Y25" s="79">
        <v>14104</v>
      </c>
    </row>
    <row r="26" spans="1:25" ht="12.75" customHeight="1">
      <c r="A26" s="74">
        <v>13</v>
      </c>
      <c r="B26" s="74">
        <v>11</v>
      </c>
      <c r="C26" s="4" t="s">
        <v>57</v>
      </c>
      <c r="D26" s="4" t="s">
        <v>58</v>
      </c>
      <c r="E26" s="16" t="s">
        <v>48</v>
      </c>
      <c r="F26" s="16" t="s">
        <v>45</v>
      </c>
      <c r="G26" s="38">
        <v>9</v>
      </c>
      <c r="H26" s="38">
        <v>5</v>
      </c>
      <c r="I26" s="25">
        <v>1474</v>
      </c>
      <c r="J26" s="25">
        <v>2178</v>
      </c>
      <c r="K26" s="25">
        <v>275</v>
      </c>
      <c r="L26" s="25">
        <v>416</v>
      </c>
      <c r="M26" s="67">
        <f>(I26/J26*100)-100</f>
        <v>-32.32323232323232</v>
      </c>
      <c r="N26" s="15">
        <f>I26/H26</f>
        <v>294.8</v>
      </c>
      <c r="O26" s="39">
        <v>5</v>
      </c>
      <c r="P26" s="15"/>
      <c r="Q26" s="15"/>
      <c r="R26" s="15"/>
      <c r="S26" s="15"/>
      <c r="T26" s="67" t="e">
        <f>(P26/Q26*100)-100</f>
        <v>#DIV/0!</v>
      </c>
      <c r="U26" s="78"/>
      <c r="V26" s="15">
        <f>P26/O26</f>
        <v>0</v>
      </c>
      <c r="W26" s="78">
        <v>102102</v>
      </c>
      <c r="X26" s="80"/>
      <c r="Y26" s="79">
        <v>21988</v>
      </c>
    </row>
    <row r="27" spans="1:25" ht="12.75">
      <c r="A27" s="74">
        <v>14</v>
      </c>
      <c r="B27" s="74">
        <v>12</v>
      </c>
      <c r="C27" s="4" t="s">
        <v>78</v>
      </c>
      <c r="D27" s="4" t="s">
        <v>78</v>
      </c>
      <c r="E27" s="16" t="s">
        <v>79</v>
      </c>
      <c r="F27" s="16" t="s">
        <v>68</v>
      </c>
      <c r="G27" s="38">
        <v>2</v>
      </c>
      <c r="H27" s="38">
        <v>9</v>
      </c>
      <c r="I27" s="15">
        <v>1413</v>
      </c>
      <c r="J27" s="15">
        <v>2144</v>
      </c>
      <c r="K27" s="97">
        <v>262</v>
      </c>
      <c r="L27" s="97">
        <v>410</v>
      </c>
      <c r="M27" s="67">
        <f>(I27/J27*100)-100</f>
        <v>-34.095149253731336</v>
      </c>
      <c r="N27" s="15">
        <f>I27/H27</f>
        <v>157</v>
      </c>
      <c r="O27" s="75">
        <v>9</v>
      </c>
      <c r="P27" s="15"/>
      <c r="Q27" s="15"/>
      <c r="R27" s="15"/>
      <c r="S27" s="15"/>
      <c r="T27" s="67" t="e">
        <f>(P27/Q27*100)-100</f>
        <v>#DIV/0!</v>
      </c>
      <c r="U27" s="78"/>
      <c r="V27" s="15">
        <f>P27/O27</f>
        <v>0</v>
      </c>
      <c r="W27" s="78">
        <v>6306</v>
      </c>
      <c r="X27" s="80"/>
      <c r="Y27" s="79">
        <v>1385</v>
      </c>
    </row>
    <row r="28" spans="1:25" ht="12.75">
      <c r="A28" s="74">
        <v>15</v>
      </c>
      <c r="B28" s="74" t="s">
        <v>47</v>
      </c>
      <c r="C28" s="4" t="s">
        <v>90</v>
      </c>
      <c r="D28" s="4" t="s">
        <v>92</v>
      </c>
      <c r="E28" s="16" t="s">
        <v>91</v>
      </c>
      <c r="F28" s="16" t="s">
        <v>45</v>
      </c>
      <c r="G28" s="38">
        <v>1</v>
      </c>
      <c r="H28" s="38">
        <v>2</v>
      </c>
      <c r="I28" s="25">
        <v>1394</v>
      </c>
      <c r="J28" s="25"/>
      <c r="K28" s="25">
        <v>258</v>
      </c>
      <c r="L28" s="25"/>
      <c r="M28" s="67"/>
      <c r="N28" s="15">
        <f>I28/H28</f>
        <v>697</v>
      </c>
      <c r="O28" s="75">
        <v>2</v>
      </c>
      <c r="P28" s="15"/>
      <c r="Q28" s="15"/>
      <c r="R28" s="15"/>
      <c r="S28" s="15"/>
      <c r="T28" s="67"/>
      <c r="U28" s="78"/>
      <c r="V28" s="15">
        <f>P28/O28</f>
        <v>0</v>
      </c>
      <c r="W28" s="78">
        <v>8903</v>
      </c>
      <c r="X28" s="78"/>
      <c r="Y28" s="79">
        <v>1925</v>
      </c>
    </row>
    <row r="29" spans="1:25" ht="12.75">
      <c r="A29" s="74">
        <v>16</v>
      </c>
      <c r="B29" s="74">
        <v>10</v>
      </c>
      <c r="C29" s="4" t="s">
        <v>74</v>
      </c>
      <c r="D29" s="4" t="s">
        <v>75</v>
      </c>
      <c r="E29" s="16" t="s">
        <v>48</v>
      </c>
      <c r="F29" s="16" t="s">
        <v>45</v>
      </c>
      <c r="G29" s="38">
        <v>4</v>
      </c>
      <c r="H29" s="38">
        <v>6</v>
      </c>
      <c r="I29" s="15">
        <v>896</v>
      </c>
      <c r="J29" s="15">
        <v>2431</v>
      </c>
      <c r="K29" s="96">
        <v>186</v>
      </c>
      <c r="L29" s="96">
        <v>466</v>
      </c>
      <c r="M29" s="67">
        <f>(I29/J29*100)-100</f>
        <v>-63.14273961332785</v>
      </c>
      <c r="N29" s="15">
        <f>I29/H29</f>
        <v>149.33333333333334</v>
      </c>
      <c r="O29" s="75">
        <v>6</v>
      </c>
      <c r="P29" s="15"/>
      <c r="Q29" s="15"/>
      <c r="R29" s="15"/>
      <c r="S29" s="15"/>
      <c r="T29" s="67" t="e">
        <f>(P29/Q29*100)-100</f>
        <v>#DIV/0!</v>
      </c>
      <c r="U29" s="78"/>
      <c r="V29" s="15">
        <f>P29/O29</f>
        <v>0</v>
      </c>
      <c r="W29" s="78">
        <v>16942</v>
      </c>
      <c r="X29" s="80"/>
      <c r="Y29" s="79">
        <v>3713</v>
      </c>
    </row>
    <row r="30" spans="1:25" ht="12.75">
      <c r="A30" s="74">
        <v>17</v>
      </c>
      <c r="B30" s="74">
        <v>15</v>
      </c>
      <c r="C30" s="102" t="s">
        <v>64</v>
      </c>
      <c r="D30" s="4" t="s">
        <v>65</v>
      </c>
      <c r="E30" s="16" t="s">
        <v>46</v>
      </c>
      <c r="F30" s="16" t="s">
        <v>35</v>
      </c>
      <c r="G30" s="38">
        <v>7</v>
      </c>
      <c r="H30" s="38">
        <v>7</v>
      </c>
      <c r="I30" s="25">
        <v>738</v>
      </c>
      <c r="J30" s="25">
        <v>1403</v>
      </c>
      <c r="K30" s="96">
        <v>151</v>
      </c>
      <c r="L30" s="96">
        <v>282</v>
      </c>
      <c r="M30" s="67">
        <f>(I30/J30*100)-100</f>
        <v>-47.39843193157519</v>
      </c>
      <c r="N30" s="15">
        <f>I30/H30</f>
        <v>105.42857142857143</v>
      </c>
      <c r="O30" s="75">
        <v>7</v>
      </c>
      <c r="P30" s="86"/>
      <c r="Q30" s="86"/>
      <c r="R30" s="15"/>
      <c r="S30" s="15"/>
      <c r="T30" s="67" t="e">
        <f>(P30/Q30*100)-100</f>
        <v>#DIV/0!</v>
      </c>
      <c r="U30" s="78"/>
      <c r="V30" s="15">
        <f>P30/O30</f>
        <v>0</v>
      </c>
      <c r="W30" s="78">
        <v>49266</v>
      </c>
      <c r="X30" s="101"/>
      <c r="Y30" s="79">
        <v>11134</v>
      </c>
    </row>
    <row r="31" spans="1:25" ht="12.75">
      <c r="A31" s="74">
        <v>18</v>
      </c>
      <c r="B31" s="74"/>
      <c r="C31" s="4"/>
      <c r="D31" s="4"/>
      <c r="E31" s="16"/>
      <c r="F31" s="16"/>
      <c r="G31" s="38"/>
      <c r="H31" s="38"/>
      <c r="I31" s="15"/>
      <c r="J31" s="15"/>
      <c r="K31" s="15"/>
      <c r="L31" s="15"/>
      <c r="M31" s="67"/>
      <c r="N31" s="15"/>
      <c r="O31" s="39"/>
      <c r="P31" s="15"/>
      <c r="Q31" s="15"/>
      <c r="R31" s="15"/>
      <c r="S31" s="15"/>
      <c r="T31" s="67"/>
      <c r="U31" s="92"/>
      <c r="V31" s="15"/>
      <c r="W31" s="78"/>
      <c r="X31" s="101"/>
      <c r="Y31" s="79"/>
    </row>
    <row r="32" spans="1:25" ht="12.75">
      <c r="A32" s="74">
        <v>19</v>
      </c>
      <c r="B32" s="74"/>
      <c r="C32" s="4"/>
      <c r="D32" s="4"/>
      <c r="E32" s="16"/>
      <c r="F32" s="16"/>
      <c r="G32" s="38"/>
      <c r="H32" s="38"/>
      <c r="I32" s="103"/>
      <c r="J32" s="103"/>
      <c r="K32" s="105"/>
      <c r="L32" s="105"/>
      <c r="M32" s="67"/>
      <c r="N32" s="15"/>
      <c r="O32" s="75"/>
      <c r="P32" s="15"/>
      <c r="Q32" s="15"/>
      <c r="R32" s="15"/>
      <c r="S32" s="15"/>
      <c r="T32" s="67"/>
      <c r="U32" s="92"/>
      <c r="V32" s="15"/>
      <c r="W32" s="78"/>
      <c r="X32" s="25"/>
      <c r="Y32" s="79"/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6"/>
      <c r="L33" s="106"/>
      <c r="M33" s="67"/>
      <c r="N33" s="15"/>
      <c r="O33" s="107"/>
      <c r="P33" s="104"/>
      <c r="Q33" s="104"/>
      <c r="R33" s="108"/>
      <c r="S33" s="108"/>
      <c r="T33" s="67"/>
      <c r="U33" s="99"/>
      <c r="V33" s="15"/>
      <c r="W33" s="78"/>
      <c r="X33" s="99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147</v>
      </c>
      <c r="I34" s="32">
        <f>SUM(I14:I33)</f>
        <v>105435</v>
      </c>
      <c r="J34" s="32">
        <f>SUM(J14:J33)</f>
        <v>141327</v>
      </c>
      <c r="K34" s="32">
        <f>SUM(K14:K33)</f>
        <v>20584</v>
      </c>
      <c r="L34" s="32">
        <f>SUM(L14:L33)</f>
        <v>26807</v>
      </c>
      <c r="M34" s="70">
        <f>(I34/J34*100)-100</f>
        <v>-25.39642106603833</v>
      </c>
      <c r="N34" s="94">
        <f>I34/H34</f>
        <v>717.2448979591836</v>
      </c>
      <c r="O34" s="35">
        <f>SUM(O14:O33)</f>
        <v>147</v>
      </c>
      <c r="P34" s="32">
        <f>SUM(P14:P33)</f>
        <v>0</v>
      </c>
      <c r="Q34" s="93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1656722</v>
      </c>
      <c r="X34" s="82">
        <f>SUM(X14:X33)</f>
        <v>0</v>
      </c>
      <c r="Y34" s="36">
        <f>SUM(Y14:Y33)</f>
        <v>352811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V14" sqref="V1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30 -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29 -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49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41246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RISE OF THE GUARDIANS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1</v>
      </c>
      <c r="G14" s="38">
        <f>'WEEKLY COMPETITIVE REPORT'!H14</f>
        <v>14</v>
      </c>
      <c r="H14" s="15">
        <f>'WEEKLY COMPETITIVE REPORT'!I14/X4</f>
        <v>33902.020335402085</v>
      </c>
      <c r="I14" s="15">
        <f>'WEEKLY COMPETITIVE REPORT'!J14/X4</f>
        <v>0</v>
      </c>
      <c r="J14" s="23">
        <f>'WEEKLY COMPETITIVE REPORT'!K14</f>
        <v>5110</v>
      </c>
      <c r="K14" s="23">
        <f>'WEEKLY COMPETITIVE REPORT'!L14</f>
        <v>0</v>
      </c>
      <c r="L14" s="65">
        <f>'WEEKLY COMPETITIVE REPORT'!M14</f>
        <v>0</v>
      </c>
      <c r="M14" s="15">
        <f aca="true" t="shared" si="0" ref="M14:M20">H14/G14</f>
        <v>2421.572881100149</v>
      </c>
      <c r="N14" s="38">
        <f>'WEEKLY COMPETITIVE REPORT'!O14</f>
        <v>14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38898.719133764695</v>
      </c>
      <c r="W14" s="23">
        <f>'WEEKLY COMPETITIVE REPORT'!X14</f>
        <v>0</v>
      </c>
      <c r="X14" s="57">
        <f>'WEEKLY COMPETITIVE REPORT'!Y14</f>
        <v>5906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SKYFALL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5</v>
      </c>
      <c r="G15" s="38">
        <f>'WEEKLY COMPETITIVE REPORT'!H15</f>
        <v>14</v>
      </c>
      <c r="H15" s="15">
        <f>'WEEKLY COMPETITIVE REPORT'!I15/X4</f>
        <v>26416.21550244289</v>
      </c>
      <c r="I15" s="15">
        <f>'WEEKLY COMPETITIVE REPORT'!J15/X4</f>
        <v>45248.91060345966</v>
      </c>
      <c r="J15" s="23">
        <f>'WEEKLY COMPETITIVE REPORT'!K15</f>
        <v>3667</v>
      </c>
      <c r="K15" s="23">
        <f>'WEEKLY COMPETITIVE REPORT'!L15</f>
        <v>6186</v>
      </c>
      <c r="L15" s="65">
        <f>'WEEKLY COMPETITIVE REPORT'!M15</f>
        <v>-41.620217702162435</v>
      </c>
      <c r="M15" s="15">
        <f t="shared" si="0"/>
        <v>1886.872535888778</v>
      </c>
      <c r="N15" s="38">
        <f>'WEEKLY COMPETITIVE REPORT'!O15</f>
        <v>14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645417.9321272944</v>
      </c>
      <c r="W15" s="23">
        <f>'WEEKLY COMPETITIVE REPORT'!X15</f>
        <v>0</v>
      </c>
      <c r="X15" s="57">
        <f>'WEEKLY COMPETITIVE REPORT'!Y15</f>
        <v>97260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TWILIGHT SAGA: BREAKING DAWN 2</v>
      </c>
      <c r="D16" s="4" t="str">
        <f>'WEEKLY COMPETITIVE REPORT'!E16</f>
        <v>IND</v>
      </c>
      <c r="E16" s="4" t="str">
        <f>'WEEKLY COMPETITIVE REPORT'!F16</f>
        <v>Blitz</v>
      </c>
      <c r="F16" s="38">
        <f>'WEEKLY COMPETITIVE REPORT'!G16</f>
        <v>3</v>
      </c>
      <c r="G16" s="38">
        <f>'WEEKLY COMPETITIVE REPORT'!H16</f>
        <v>11</v>
      </c>
      <c r="H16" s="15">
        <f>'WEEKLY COMPETITIVE REPORT'!I16/X4</f>
        <v>25765.218539548398</v>
      </c>
      <c r="I16" s="15">
        <f>'WEEKLY COMPETITIVE REPORT'!J16/X4</f>
        <v>66206.2590783045</v>
      </c>
      <c r="J16" s="23">
        <f>'WEEKLY COMPETITIVE REPORT'!K16</f>
        <v>4378</v>
      </c>
      <c r="K16" s="23">
        <f>'WEEKLY COMPETITIVE REPORT'!L16</f>
        <v>9859</v>
      </c>
      <c r="L16" s="65">
        <f>'WEEKLY COMPETITIVE REPORT'!M16</f>
        <v>-61.08340978898241</v>
      </c>
      <c r="M16" s="15">
        <f t="shared" si="0"/>
        <v>2342.2925945044</v>
      </c>
      <c r="N16" s="38">
        <f>'WEEKLY COMPETITIVE REPORT'!O16</f>
        <v>11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314253.26818962104</v>
      </c>
      <c r="W16" s="23">
        <f>'WEEKLY COMPETITIVE REPORT'!X16</f>
        <v>0</v>
      </c>
      <c r="X16" s="57">
        <f>'WEEKLY COMPETITIVE REPORT'!Y16</f>
        <v>50899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CLOUD ATLAS</v>
      </c>
      <c r="D17" s="4" t="str">
        <f>'WEEKLY COMPETITIVE REPORT'!E17</f>
        <v>IND</v>
      </c>
      <c r="E17" s="4" t="str">
        <f>'WEEKLY COMPETITIVE REPORT'!F17</f>
        <v>Cinemania</v>
      </c>
      <c r="F17" s="38">
        <f>'WEEKLY COMPETITIVE REPORT'!G17</f>
        <v>2</v>
      </c>
      <c r="G17" s="38">
        <f>'WEEKLY COMPETITIVE REPORT'!H17</f>
        <v>7</v>
      </c>
      <c r="H17" s="15">
        <f>'WEEKLY COMPETITIVE REPORT'!I17/X4</f>
        <v>16231.348210748713</v>
      </c>
      <c r="I17" s="15">
        <f>'WEEKLY COMPETITIVE REPORT'!J17/X4</f>
        <v>21357.45411329724</v>
      </c>
      <c r="J17" s="23">
        <f>'WEEKLY COMPETITIVE REPORT'!K17</f>
        <v>2137</v>
      </c>
      <c r="K17" s="23">
        <f>'WEEKLY COMPETITIVE REPORT'!L17</f>
        <v>2845</v>
      </c>
      <c r="L17" s="65">
        <f>'WEEKLY COMPETITIVE REPORT'!M17</f>
        <v>-24.001483862989986</v>
      </c>
      <c r="M17" s="15">
        <f t="shared" si="0"/>
        <v>2318.764030106959</v>
      </c>
      <c r="N17" s="38">
        <f>'WEEKLY COMPETITIVE REPORT'!O17</f>
        <v>7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52596.06496764823</v>
      </c>
      <c r="W17" s="23">
        <f>'WEEKLY COMPETITIVE REPORT'!X17</f>
        <v>0</v>
      </c>
      <c r="X17" s="57">
        <f>'WEEKLY COMPETITIVE REPORT'!Y17</f>
        <v>7436</v>
      </c>
    </row>
    <row r="18" spans="1:24" ht="13.5" customHeight="1">
      <c r="A18" s="51">
        <v>5</v>
      </c>
      <c r="B18" s="4" t="str">
        <f>'WEEKLY COMPETITIVE REPORT'!B18</f>
        <v>New</v>
      </c>
      <c r="C18" s="4" t="str">
        <f>'WEEKLY COMPETITIVE REPORT'!C18</f>
        <v>UN PLAN PARFAIT</v>
      </c>
      <c r="D18" s="4" t="str">
        <f>'WEEKLY COMPETITIVE REPORT'!E18</f>
        <v>IND</v>
      </c>
      <c r="E18" s="4" t="str">
        <f>'WEEKLY COMPETITIVE REPORT'!F18</f>
        <v>Blitz</v>
      </c>
      <c r="F18" s="38">
        <f>'WEEKLY COMPETITIVE REPORT'!G18</f>
        <v>1</v>
      </c>
      <c r="G18" s="38">
        <f>'WEEKLY COMPETITIVE REPORT'!H18</f>
        <v>3</v>
      </c>
      <c r="H18" s="15">
        <f>'WEEKLY COMPETITIVE REPORT'!I18/X4</f>
        <v>6838.769312029579</v>
      </c>
      <c r="I18" s="15">
        <f>'WEEKLY COMPETITIVE REPORT'!J18/X4</f>
        <v>0</v>
      </c>
      <c r="J18" s="23">
        <f>'WEEKLY COMPETITIVE REPORT'!K18</f>
        <v>935</v>
      </c>
      <c r="K18" s="23">
        <f>'WEEKLY COMPETITIVE REPORT'!L18</f>
        <v>0</v>
      </c>
      <c r="L18" s="65">
        <f>'WEEKLY COMPETITIVE REPORT'!M18</f>
        <v>0</v>
      </c>
      <c r="M18" s="15">
        <f t="shared" si="0"/>
        <v>2279.5897706765263</v>
      </c>
      <c r="N18" s="38">
        <f>'WEEKLY COMPETITIVE REPORT'!O18</f>
        <v>3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>
        <f>'WEEKLY COMPETITIVE REPORT'!T18</f>
        <v>0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7505.612042783573</v>
      </c>
      <c r="W18" s="23">
        <f>'WEEKLY COMPETITIVE REPORT'!X18</f>
        <v>0</v>
      </c>
      <c r="X18" s="57">
        <f>'WEEKLY COMPETITIVE REPORT'!Y18</f>
        <v>1032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SHANGHAI GYPSY</v>
      </c>
      <c r="D19" s="4" t="str">
        <f>'WEEKLY COMPETITIVE REPORT'!E19</f>
        <v>IND</v>
      </c>
      <c r="E19" s="4" t="str">
        <f>'WEEKLY COMPETITIVE REPORT'!F19</f>
        <v>KZC</v>
      </c>
      <c r="F19" s="38">
        <f>'WEEKLY COMPETITIVE REPORT'!G19</f>
        <v>9</v>
      </c>
      <c r="G19" s="38">
        <f>'WEEKLY COMPETITIVE REPORT'!H19</f>
        <v>13</v>
      </c>
      <c r="H19" s="15">
        <f>'WEEKLY COMPETITIVE REPORT'!I19/X4</f>
        <v>4527.9281658523705</v>
      </c>
      <c r="I19" s="15">
        <f>'WEEKLY COMPETITIVE REPORT'!J19/X4</f>
        <v>7965.139310709098</v>
      </c>
      <c r="J19" s="23">
        <f>'WEEKLY COMPETITIVE REPORT'!K19</f>
        <v>645</v>
      </c>
      <c r="K19" s="23">
        <f>'WEEKLY COMPETITIVE REPORT'!L19</f>
        <v>1283</v>
      </c>
      <c r="L19" s="65">
        <f>'WEEKLY COMPETITIVE REPORT'!M19</f>
        <v>-43.15318302387268</v>
      </c>
      <c r="M19" s="15">
        <f t="shared" si="0"/>
        <v>348.3021666040285</v>
      </c>
      <c r="N19" s="38">
        <f>'WEEKLY COMPETITIVE REPORT'!O19</f>
        <v>13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246029.31467054007</v>
      </c>
      <c r="W19" s="23">
        <f>'WEEKLY COMPETITIVE REPORT'!X19</f>
        <v>0</v>
      </c>
      <c r="X19" s="57">
        <f>'WEEKLY COMPETITIVE REPORT'!Y19</f>
        <v>43368</v>
      </c>
    </row>
    <row r="20" spans="1:24" ht="12.75">
      <c r="A20" s="52">
        <v>7</v>
      </c>
      <c r="B20" s="4">
        <f>'WEEKLY COMPETITIVE REPORT'!B20</f>
        <v>4</v>
      </c>
      <c r="C20" s="4" t="str">
        <f>'WEEKLY COMPETITIVE REPORT'!C20</f>
        <v>HOTEL TRANSYLVANIA 3D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7</v>
      </c>
      <c r="G20" s="38">
        <f>'WEEKLY COMPETITIVE REPORT'!H20</f>
        <v>14</v>
      </c>
      <c r="H20" s="15">
        <f>'WEEKLY COMPETITIVE REPORT'!I20/X4</f>
        <v>4358.906642017695</v>
      </c>
      <c r="I20" s="15">
        <f>'WEEKLY COMPETITIVE REPORT'!J20/X4</f>
        <v>12153.703948237158</v>
      </c>
      <c r="J20" s="23">
        <f>'WEEKLY COMPETITIVE REPORT'!K20</f>
        <v>639</v>
      </c>
      <c r="K20" s="23">
        <f>'WEEKLY COMPETITIVE REPORT'!L20</f>
        <v>1802</v>
      </c>
      <c r="L20" s="65">
        <f>'WEEKLY COMPETITIVE REPORT'!M20</f>
        <v>-64.13515862668405</v>
      </c>
      <c r="M20" s="15">
        <f t="shared" si="0"/>
        <v>311.35047442983534</v>
      </c>
      <c r="N20" s="38">
        <f>'WEEKLY COMPETITIVE REPORT'!O20</f>
        <v>14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241585.89726660505</v>
      </c>
      <c r="W20" s="23">
        <f>'WEEKLY COMPETITIVE REPORT'!X20</f>
        <v>0</v>
      </c>
      <c r="X20" s="57">
        <f>'WEEKLY COMPETITIVE REPORT'!Y20</f>
        <v>40017</v>
      </c>
    </row>
    <row r="21" spans="1:24" ht="12.75">
      <c r="A21" s="51">
        <v>8</v>
      </c>
      <c r="B21" s="4">
        <f>'WEEKLY COMPETITIVE REPORT'!B21</f>
        <v>6</v>
      </c>
      <c r="C21" s="4" t="str">
        <f>'WEEKLY COMPETITIVE REPORT'!C21</f>
        <v>THE PLAYERS</v>
      </c>
      <c r="D21" s="4" t="str">
        <f>'WEEKLY COMPETITIVE REPORT'!E21</f>
        <v>IND</v>
      </c>
      <c r="E21" s="4" t="str">
        <f>'WEEKLY COMPETITIVE REPORT'!F21</f>
        <v>Cinemania</v>
      </c>
      <c r="F21" s="38">
        <f>'WEEKLY COMPETITIVE REPORT'!G21</f>
        <v>4</v>
      </c>
      <c r="G21" s="38">
        <f>'WEEKLY COMPETITIVE REPORT'!H21</f>
        <v>2</v>
      </c>
      <c r="H21" s="15">
        <f>'WEEKLY COMPETITIVE REPORT'!I21/X4</f>
        <v>4183.282714908227</v>
      </c>
      <c r="I21" s="15">
        <f>'WEEKLY COMPETITIVE REPORT'!J21/X4</f>
        <v>5664.8620097715575</v>
      </c>
      <c r="J21" s="23">
        <f>'WEEKLY COMPETITIVE REPORT'!K21</f>
        <v>564</v>
      </c>
      <c r="K21" s="23">
        <f>'WEEKLY COMPETITIVE REPORT'!L21</f>
        <v>739</v>
      </c>
      <c r="L21" s="65">
        <f>'WEEKLY COMPETITIVE REPORT'!M21</f>
        <v>-26.153846153846146</v>
      </c>
      <c r="M21" s="15">
        <f aca="true" t="shared" si="2" ref="M21:M33">H21/G21</f>
        <v>2091.6413574541134</v>
      </c>
      <c r="N21" s="38">
        <f>'WEEKLY COMPETITIVE REPORT'!O21</f>
        <v>2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23012.016373960123</v>
      </c>
      <c r="W21" s="23">
        <f>'WEEKLY COMPETITIVE REPORT'!X21</f>
        <v>0</v>
      </c>
      <c r="X21" s="57">
        <f>'WEEKLY COMPETITIVE REPORT'!Y21</f>
        <v>3320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END OF WATCH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2</v>
      </c>
      <c r="G22" s="38">
        <f>'WEEKLY COMPETITIVE REPORT'!H22</f>
        <v>3</v>
      </c>
      <c r="H22" s="15">
        <f>'WEEKLY COMPETITIVE REPORT'!I22/X4</f>
        <v>2874.6863858444476</v>
      </c>
      <c r="I22" s="15">
        <f>'WEEKLY COMPETITIVE REPORT'!J22/X4</f>
        <v>5387.561072230292</v>
      </c>
      <c r="J22" s="23">
        <f>'WEEKLY COMPETITIVE REPORT'!K22</f>
        <v>390</v>
      </c>
      <c r="K22" s="23">
        <f>'WEEKLY COMPETITIVE REPORT'!L22</f>
        <v>735</v>
      </c>
      <c r="L22" s="65">
        <f>'WEEKLY COMPETITIVE REPORT'!M22</f>
        <v>-46.6421568627451</v>
      </c>
      <c r="M22" s="15">
        <f t="shared" si="2"/>
        <v>958.2287952814826</v>
      </c>
      <c r="N22" s="38">
        <f>'WEEKLY COMPETITIVE REPORT'!O22</f>
        <v>3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11006.206259078304</v>
      </c>
      <c r="W22" s="23">
        <f>'WEEKLY COMPETITIVE REPORT'!X22</f>
        <v>0</v>
      </c>
      <c r="X22" s="57">
        <f>'WEEKLY COMPETITIVE REPORT'!Y22</f>
        <v>1603</v>
      </c>
    </row>
    <row r="23" spans="1:24" ht="12.75">
      <c r="A23" s="51">
        <v>10</v>
      </c>
      <c r="B23" s="4">
        <f>'WEEKLY COMPETITIVE REPORT'!B23</f>
        <v>8</v>
      </c>
      <c r="C23" s="4" t="str">
        <f>'WEEKLY COMPETITIVE REPORT'!C23</f>
        <v>ASTÉRIX AND OBÉLIX: GOD SAVE BRITANNIA</v>
      </c>
      <c r="D23" s="4" t="str">
        <f>'WEEKLY COMPETITIVE REPORT'!E23</f>
        <v>IND</v>
      </c>
      <c r="E23" s="4" t="str">
        <f>'WEEKLY COMPETITIVE REPORT'!F23</f>
        <v>FIVIA</v>
      </c>
      <c r="F23" s="38">
        <f>'WEEKLY COMPETITIVE REPORT'!G23</f>
        <v>6</v>
      </c>
      <c r="G23" s="38">
        <f>'WEEKLY COMPETITIVE REPORT'!H23</f>
        <v>14</v>
      </c>
      <c r="H23" s="15">
        <f>'WEEKLY COMPETITIVE REPORT'!I23/X4</f>
        <v>2279.149610458207</v>
      </c>
      <c r="I23" s="15">
        <f>'WEEKLY COMPETITIVE REPORT'!J23/X4</f>
        <v>4893.701307275848</v>
      </c>
      <c r="J23" s="23">
        <f>'WEEKLY COMPETITIVE REPORT'!K23</f>
        <v>314</v>
      </c>
      <c r="K23" s="23">
        <f>'WEEKLY COMPETITIVE REPORT'!L23</f>
        <v>700</v>
      </c>
      <c r="L23" s="65">
        <f>'WEEKLY COMPETITIVE REPORT'!M23</f>
        <v>-53.42687533729088</v>
      </c>
      <c r="M23" s="15">
        <f t="shared" si="2"/>
        <v>162.7964007470148</v>
      </c>
      <c r="N23" s="38">
        <f>'WEEKLY COMPETITIVE REPORT'!O23</f>
        <v>14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92342.53268189622</v>
      </c>
      <c r="W23" s="23">
        <f>'WEEKLY COMPETITIVE REPORT'!X23</f>
        <v>0</v>
      </c>
      <c r="X23" s="57">
        <f>'WEEKLY COMPETITIVE REPORT'!Y23</f>
        <v>15330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BRAVE</v>
      </c>
      <c r="D24" s="4" t="str">
        <f>'WEEKLY COMPETITIVE REPORT'!E24</f>
        <v>BVI</v>
      </c>
      <c r="E24" s="4" t="str">
        <f>'WEEKLY COMPETITIVE REPORT'!F24</f>
        <v>CENEX</v>
      </c>
      <c r="F24" s="38">
        <f>'WEEKLY COMPETITIVE REPORT'!G24</f>
        <v>11</v>
      </c>
      <c r="G24" s="38">
        <f>'WEEKLY COMPETITIVE REPORT'!H24</f>
        <v>17</v>
      </c>
      <c r="H24" s="15">
        <f>'WEEKLY COMPETITIVE REPORT'!I24/X4</f>
        <v>2049.3859764954445</v>
      </c>
      <c r="I24" s="15">
        <f>'WEEKLY COMPETITIVE REPORT'!J24/X4</f>
        <v>4312.68981909415</v>
      </c>
      <c r="J24" s="23">
        <f>'WEEKLY COMPETITIVE REPORT'!K24</f>
        <v>295</v>
      </c>
      <c r="K24" s="23">
        <f>'WEEKLY COMPETITIVE REPORT'!L24</f>
        <v>640</v>
      </c>
      <c r="L24" s="65">
        <f>'WEEKLY COMPETITIVE REPORT'!M24</f>
        <v>-52.480097979179426</v>
      </c>
      <c r="M24" s="15">
        <f t="shared" si="2"/>
        <v>120.55211626443791</v>
      </c>
      <c r="N24" s="38">
        <f>'WEEKLY COMPETITIVE REPORT'!O24</f>
        <v>17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190345.96593159912</v>
      </c>
      <c r="W24" s="23">
        <f>'WEEKLY COMPETITIVE REPORT'!X24</f>
        <v>0</v>
      </c>
      <c r="X24" s="57">
        <f>'WEEKLY COMPETITIVE REPORT'!Y24</f>
        <v>32391</v>
      </c>
    </row>
    <row r="25" spans="1:24" ht="12.75">
      <c r="A25" s="51">
        <v>12</v>
      </c>
      <c r="B25" s="4">
        <f>'WEEKLY COMPETITIVE REPORT'!B25</f>
        <v>13</v>
      </c>
      <c r="C25" s="4" t="str">
        <f>'WEEKLY COMPETITIVE REPORT'!C25</f>
        <v>PARANORMAL ACTIVITY 4</v>
      </c>
      <c r="D25" s="4" t="str">
        <f>'WEEKLY COMPETITIVE REPORT'!E25</f>
        <v>PAR</v>
      </c>
      <c r="E25" s="4" t="str">
        <f>'WEEKLY COMPETITIVE REPORT'!F25</f>
        <v>Karantanija</v>
      </c>
      <c r="F25" s="38">
        <f>'WEEKLY COMPETITIVE REPORT'!G25</f>
        <v>6</v>
      </c>
      <c r="G25" s="38">
        <f>'WEEKLY COMPETITIVE REPORT'!H25</f>
        <v>6</v>
      </c>
      <c r="H25" s="15">
        <f>'WEEKLY COMPETITIVE REPORT'!I25/X4</f>
        <v>1987.3233857123994</v>
      </c>
      <c r="I25" s="15">
        <f>'WEEKLY COMPETITIVE REPORT'!J25/X4</f>
        <v>2659.4480390862273</v>
      </c>
      <c r="J25" s="23">
        <f>'WEEKLY COMPETITIVE REPORT'!K25</f>
        <v>378</v>
      </c>
      <c r="K25" s="23">
        <f>'WEEKLY COMPETITIVE REPORT'!L25</f>
        <v>444</v>
      </c>
      <c r="L25" s="65">
        <f>'WEEKLY COMPETITIVE REPORT'!M25</f>
        <v>-25.273088381330695</v>
      </c>
      <c r="M25" s="15">
        <f t="shared" si="2"/>
        <v>331.2205642853999</v>
      </c>
      <c r="N25" s="38">
        <f>'WEEKLY COMPETITIVE REPORT'!O25</f>
        <v>6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82342.53268189622</v>
      </c>
      <c r="W25" s="23">
        <f>'WEEKLY COMPETITIVE REPORT'!X25</f>
        <v>0</v>
      </c>
      <c r="X25" s="57">
        <f>'WEEKLY COMPETITIVE REPORT'!Y25</f>
        <v>14104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TAKEN 2</v>
      </c>
      <c r="D26" s="4" t="str">
        <f>'WEEKLY COMPETITIVE REPORT'!E26</f>
        <v>IND</v>
      </c>
      <c r="E26" s="4" t="str">
        <f>'WEEKLY COMPETITIVE REPORT'!F26</f>
        <v>Blitz</v>
      </c>
      <c r="F26" s="38">
        <f>'WEEKLY COMPETITIVE REPORT'!G26</f>
        <v>9</v>
      </c>
      <c r="G26" s="38">
        <f>'WEEKLY COMPETITIVE REPORT'!H26</f>
        <v>5</v>
      </c>
      <c r="H26" s="15">
        <f>'WEEKLY COMPETITIVE REPORT'!I26/X4</f>
        <v>1946.388485408689</v>
      </c>
      <c r="I26" s="15">
        <f>'WEEKLY COMPETITIVE REPORT'!J26/X4</f>
        <v>2876.006866499406</v>
      </c>
      <c r="J26" s="23">
        <f>'WEEKLY COMPETITIVE REPORT'!K26</f>
        <v>275</v>
      </c>
      <c r="K26" s="23">
        <f>'WEEKLY COMPETITIVE REPORT'!L26</f>
        <v>416</v>
      </c>
      <c r="L26" s="65">
        <f>'WEEKLY COMPETITIVE REPORT'!M26</f>
        <v>-32.32323232323232</v>
      </c>
      <c r="M26" s="15">
        <f t="shared" si="2"/>
        <v>389.27769708173776</v>
      </c>
      <c r="N26" s="38">
        <f>'WEEKLY COMPETITIVE REPORT'!O26</f>
        <v>5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134823.71583256306</v>
      </c>
      <c r="W26" s="23">
        <f>'WEEKLY COMPETITIVE REPORT'!X26</f>
        <v>0</v>
      </c>
      <c r="X26" s="57">
        <f>'WEEKLY COMPETITIVE REPORT'!Y26</f>
        <v>21988</v>
      </c>
    </row>
    <row r="27" spans="1:24" ht="12.75" customHeight="1">
      <c r="A27" s="51">
        <v>14</v>
      </c>
      <c r="B27" s="4">
        <f>'WEEKLY COMPETITIVE REPORT'!B27</f>
        <v>12</v>
      </c>
      <c r="C27" s="4" t="str">
        <f>'WEEKLY COMPETITIVE REPORT'!C27</f>
        <v>NAHRANI ME Z BESEDAMI</v>
      </c>
      <c r="D27" s="4" t="str">
        <f>'WEEKLY COMPETITIVE REPORT'!E27</f>
        <v>DOMEST</v>
      </c>
      <c r="E27" s="4" t="str">
        <f>'WEEKLY COMPETITIVE REPORT'!F27</f>
        <v>FIVIA</v>
      </c>
      <c r="F27" s="38">
        <f>'WEEKLY COMPETITIVE REPORT'!G27</f>
        <v>2</v>
      </c>
      <c r="G27" s="38">
        <f>'WEEKLY COMPETITIVE REPORT'!H27</f>
        <v>9</v>
      </c>
      <c r="H27" s="15">
        <f>'WEEKLY COMPETITIVE REPORT'!I27/X4</f>
        <v>1865.839165456226</v>
      </c>
      <c r="I27" s="15">
        <f>'WEEKLY COMPETITIVE REPORT'!J27/X17</f>
        <v>0.2883270575578268</v>
      </c>
      <c r="J27" s="23">
        <f>'WEEKLY COMPETITIVE REPORT'!K27</f>
        <v>262</v>
      </c>
      <c r="K27" s="23">
        <f>'WEEKLY COMPETITIVE REPORT'!L27</f>
        <v>410</v>
      </c>
      <c r="L27" s="65">
        <f>'WEEKLY COMPETITIVE REPORT'!M27</f>
        <v>-34.095149253731336</v>
      </c>
      <c r="M27" s="15">
        <f t="shared" si="2"/>
        <v>207.31546282846955</v>
      </c>
      <c r="N27" s="38">
        <f>'WEEKLY COMPETITIVE REPORT'!O27</f>
        <v>9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8326.9510101677</v>
      </c>
      <c r="W27" s="23">
        <f>'WEEKLY COMPETITIVE REPORT'!X27</f>
        <v>0</v>
      </c>
      <c r="X27" s="57">
        <f>'WEEKLY COMPETITIVE REPORT'!Y27</f>
        <v>1385</v>
      </c>
    </row>
    <row r="28" spans="1:24" ht="12.75">
      <c r="A28" s="51">
        <v>15</v>
      </c>
      <c r="B28" s="4" t="str">
        <f>'WEEKLY COMPETITIVE REPORT'!B28</f>
        <v>New</v>
      </c>
      <c r="C28" s="4" t="str">
        <f>'WEEKLY COMPETITIVE REPORT'!C28</f>
        <v>ARGO</v>
      </c>
      <c r="D28" s="4" t="str">
        <f>'WEEKLY COMPETITIVE REPORT'!E28</f>
        <v>WB</v>
      </c>
      <c r="E28" s="4" t="str">
        <f>'WEEKLY COMPETITIVE REPORT'!F28</f>
        <v>Blitz</v>
      </c>
      <c r="F28" s="38">
        <f>'WEEKLY COMPETITIVE REPORT'!G28</f>
        <v>1</v>
      </c>
      <c r="G28" s="38">
        <f>'WEEKLY COMPETITIVE REPORT'!H28</f>
        <v>2</v>
      </c>
      <c r="H28" s="15">
        <f>'WEEKLY COMPETITIVE REPORT'!I28/X4</f>
        <v>1840.7500330120165</v>
      </c>
      <c r="I28" s="15">
        <f>'WEEKLY COMPETITIVE REPORT'!J28/X17</f>
        <v>0</v>
      </c>
      <c r="J28" s="23">
        <f>'WEEKLY COMPETITIVE REPORT'!K28</f>
        <v>258</v>
      </c>
      <c r="K28" s="23">
        <f>'WEEKLY COMPETITIVE REPORT'!L28</f>
        <v>0</v>
      </c>
      <c r="L28" s="65">
        <f>'WEEKLY COMPETITIVE REPORT'!M28</f>
        <v>0</v>
      </c>
      <c r="M28" s="15">
        <f t="shared" si="2"/>
        <v>920.3750165060083</v>
      </c>
      <c r="N28" s="38">
        <f>'WEEKLY COMPETITIVE REPORT'!O28</f>
        <v>2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>
        <f>'WEEKLY COMPETITIVE REPORT'!T28</f>
        <v>0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11756.239271094679</v>
      </c>
      <c r="W28" s="23">
        <f>'WEEKLY COMPETITIVE REPORT'!X28</f>
        <v>0</v>
      </c>
      <c r="X28" s="57">
        <f>'WEEKLY COMPETITIVE REPORT'!Y28</f>
        <v>1925</v>
      </c>
    </row>
    <row r="29" spans="1:24" ht="12.75">
      <c r="A29" s="51">
        <v>16</v>
      </c>
      <c r="B29" s="4">
        <f>'WEEKLY COMPETITIVE REPORT'!B29</f>
        <v>10</v>
      </c>
      <c r="C29" s="4" t="str">
        <f>'WEEKLY COMPETITIVE REPORT'!C29</f>
        <v>WEDDING VIDEO</v>
      </c>
      <c r="D29" s="4" t="str">
        <f>'WEEKLY COMPETITIVE REPORT'!E29</f>
        <v>IND</v>
      </c>
      <c r="E29" s="4" t="str">
        <f>'WEEKLY COMPETITIVE REPORT'!F29</f>
        <v>Blitz</v>
      </c>
      <c r="F29" s="38">
        <f>'WEEKLY COMPETITIVE REPORT'!G29</f>
        <v>4</v>
      </c>
      <c r="G29" s="38">
        <f>'WEEKLY COMPETITIVE REPORT'!H29</f>
        <v>6</v>
      </c>
      <c r="H29" s="15">
        <f>'WEEKLY COMPETITIVE REPORT'!I29/X4</f>
        <v>1183.1506668427307</v>
      </c>
      <c r="I29" s="15">
        <f>'WEEKLY COMPETITIVE REPORT'!J29/X17</f>
        <v>0.3269230769230769</v>
      </c>
      <c r="J29" s="23">
        <f>'WEEKLY COMPETITIVE REPORT'!K29</f>
        <v>186</v>
      </c>
      <c r="K29" s="23">
        <f>'WEEKLY COMPETITIVE REPORT'!L29</f>
        <v>466</v>
      </c>
      <c r="L29" s="65">
        <f>'WEEKLY COMPETITIVE REPORT'!M29</f>
        <v>-63.14273961332785</v>
      </c>
      <c r="M29" s="15">
        <f t="shared" si="2"/>
        <v>197.19177780712178</v>
      </c>
      <c r="N29" s="38">
        <f>'WEEKLY COMPETITIVE REPORT'!O29</f>
        <v>6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22371.583256305297</v>
      </c>
      <c r="W29" s="23">
        <f>'WEEKLY COMPETITIVE REPORT'!X29</f>
        <v>0</v>
      </c>
      <c r="X29" s="57">
        <f>'WEEKLY COMPETITIVE REPORT'!Y29</f>
        <v>3713</v>
      </c>
    </row>
    <row r="30" spans="1:24" ht="12.75">
      <c r="A30" s="52">
        <v>17</v>
      </c>
      <c r="B30" s="4">
        <f>'WEEKLY COMPETITIVE REPORT'!B30</f>
        <v>15</v>
      </c>
      <c r="C30" s="4" t="str">
        <f>'WEEKLY COMPETITIVE REPORT'!C30</f>
        <v>PITCH PERFECT</v>
      </c>
      <c r="D30" s="4" t="str">
        <f>'WEEKLY COMPETITIVE REPORT'!E30</f>
        <v>UNI</v>
      </c>
      <c r="E30" s="4" t="str">
        <f>'WEEKLY COMPETITIVE REPORT'!F30</f>
        <v>Karantanija</v>
      </c>
      <c r="F30" s="38">
        <f>'WEEKLY COMPETITIVE REPORT'!G30</f>
        <v>7</v>
      </c>
      <c r="G30" s="38">
        <f>'WEEKLY COMPETITIVE REPORT'!H30</f>
        <v>7</v>
      </c>
      <c r="H30" s="15">
        <f>'WEEKLY COMPETITIVE REPORT'!I30/X4</f>
        <v>974.5147233593028</v>
      </c>
      <c r="I30" s="15">
        <f>'WEEKLY COMPETITIVE REPORT'!J30/X17</f>
        <v>0.18867670790747715</v>
      </c>
      <c r="J30" s="23">
        <f>'WEEKLY COMPETITIVE REPORT'!K30</f>
        <v>151</v>
      </c>
      <c r="K30" s="23">
        <f>'WEEKLY COMPETITIVE REPORT'!L30</f>
        <v>282</v>
      </c>
      <c r="L30" s="65">
        <f>'WEEKLY COMPETITIVE REPORT'!M30</f>
        <v>-47.39843193157519</v>
      </c>
      <c r="M30" s="15">
        <f t="shared" si="2"/>
        <v>139.21638905132897</v>
      </c>
      <c r="N30" s="38">
        <f>'WEEKLY COMPETITIVE REPORT'!O30</f>
        <v>7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65054.79994718078</v>
      </c>
      <c r="W30" s="23">
        <f>'WEEKLY COMPETITIVE REPORT'!X30</f>
        <v>0</v>
      </c>
      <c r="X30" s="57">
        <f>'WEEKLY COMPETITIVE REPORT'!Y30</f>
        <v>11134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 t="shared" si="2"/>
        <v>#DIV/0!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 t="shared" si="3"/>
        <v>#DIV/0!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 t="shared" si="2"/>
        <v>#DIV/0!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 t="shared" si="3"/>
        <v>#DIV/0!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147</v>
      </c>
      <c r="H34" s="33">
        <f>SUM(H14:H33)</f>
        <v>139224.87785553938</v>
      </c>
      <c r="I34" s="32">
        <f>SUM(I14:I33)</f>
        <v>178726.54009480748</v>
      </c>
      <c r="J34" s="32">
        <f>SUM(J14:J33)</f>
        <v>20584</v>
      </c>
      <c r="K34" s="32">
        <f>SUM(K14:K33)</f>
        <v>26807</v>
      </c>
      <c r="L34" s="65">
        <f>'WEEKLY COMPETITIVE REPORT'!M34</f>
        <v>-25.39642106603833</v>
      </c>
      <c r="M34" s="33">
        <f>H34/G34</f>
        <v>947.1080126227168</v>
      </c>
      <c r="N34" s="41">
        <f>'WEEKLY COMPETITIVE REPORT'!O34</f>
        <v>147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2187669.351643998</v>
      </c>
      <c r="W34" s="32">
        <f>SUM(W14:W33)</f>
        <v>0</v>
      </c>
      <c r="X34" s="36">
        <f>SUM(X14:X33)</f>
        <v>352811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2012-12-03T12:38:20Z</dcterms:modified>
  <cp:category/>
  <cp:version/>
  <cp:contentType/>
  <cp:contentStatus/>
</cp:coreProperties>
</file>