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590" windowWidth="24240" windowHeight="108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<sst xmlns="http://schemas.openxmlformats.org/spreadsheetml/2006/main" count="256" uniqueCount="92">
  <si>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</si>
  <si>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</si>
  <si>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</si>
  <si>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</si>
  <si>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</si>
  <si>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</si>
  <si>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</si>
  <si>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</si>
  <si>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</si>
  <si>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</si>
  <si>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</si>
  <si>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</si>
  <si>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</si>
  <si>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</si>
  <si>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</si>
  <si>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</si>
  <si>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</si>
  <si>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</si>
  <si>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</si>
  <si>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</si>
  <si>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</si>
  <si>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</si>
  <si>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</si>
  <si>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</si>
  <si>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</si>
  <si>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</si>
  <si>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</si>
  <si>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</si>
  <si>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</si>
  <si>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</si>
  <si>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</si>
  <si>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</si>
  <si>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</si>
  <si>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</si>
  <si>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</si>
  <si>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</si>
  <si>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</si>
  <si>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</si>
  <si>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</si>
  <si>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</si>
  <si>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</si>
  <si>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</si>
  <si>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</si>
  <si>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</si>
  <si>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</si>
  <si>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</si>
  <si>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</si>
  <si>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</si>
  <si>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</si>
  <si>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SONY</t>
  </si>
  <si>
    <t>PAR</t>
  </si>
  <si>
    <t>LIFE OF PI</t>
  </si>
  <si>
    <t>PIJEVO ŽIVLJENJE</t>
  </si>
  <si>
    <t>FOX</t>
  </si>
  <si>
    <t>UNI</t>
  </si>
  <si>
    <t>ANNA KARENINA</t>
  </si>
  <si>
    <t>ANA KARENINA</t>
  </si>
  <si>
    <t>DJANGO UNCHAINED</t>
  </si>
  <si>
    <t>DJANGO BREZ OKOVOV</t>
  </si>
  <si>
    <t>LINCOLN</t>
  </si>
  <si>
    <t>MOVIE 43</t>
  </si>
  <si>
    <t>FILM 43</t>
  </si>
  <si>
    <t>New</t>
  </si>
  <si>
    <t>HANSEL &amp; GRETEL: WITCH HUNTERS</t>
  </si>
  <si>
    <t>LOVCA NA ČAROVNICE</t>
  </si>
  <si>
    <t>IDENTITY THIEF</t>
  </si>
  <si>
    <t>TATICA IDENTITETE</t>
  </si>
  <si>
    <t>A GOOD DAY TO DIE HARD</t>
  </si>
  <si>
    <t>UMRI POKONČNO: DOBER DAN ZA SMRT</t>
  </si>
  <si>
    <t>WRECK-IT RALPH</t>
  </si>
  <si>
    <t>RAZBIJAČ RALPH</t>
  </si>
  <si>
    <t>BVI</t>
  </si>
  <si>
    <t>CENEX</t>
  </si>
  <si>
    <t>KON-TIKI</t>
  </si>
  <si>
    <t>MAMA</t>
  </si>
  <si>
    <t>BROKEN CITY</t>
  </si>
  <si>
    <t>PODKUPLJENO MESTO</t>
  </si>
  <si>
    <t>OZ THE GREAT AND POWERFUL</t>
  </si>
  <si>
    <t>MOGOČNI OZ</t>
  </si>
  <si>
    <t>d</t>
  </si>
  <si>
    <t>21 &amp; OVER</t>
  </si>
  <si>
    <t>POLNIH 21</t>
  </si>
  <si>
    <t>14 - Mar</t>
  </si>
  <si>
    <t>20 - Mar</t>
  </si>
  <si>
    <t>15 - Mar</t>
  </si>
  <si>
    <t>17 - Mar</t>
  </si>
  <si>
    <t>SILVER LININGS PLAY BOOK</t>
  </si>
  <si>
    <t>ZA DEŽJEM POSIJE SONCE</t>
  </si>
  <si>
    <t>I GIVE IT A YEAR</t>
  </si>
  <si>
    <t>PRVO LETO PO POROKI</t>
  </si>
  <si>
    <t>BEYOND THE HILLS</t>
  </si>
  <si>
    <t>DALEČ ZA GRIČI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</si>
</sst>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N27" sqref="N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84</v>
      </c>
      <c r="L4" s="20"/>
      <c r="M4" s="81" t="s">
        <v>85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82</v>
      </c>
      <c r="L5" s="7"/>
      <c r="M5" s="82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41354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80</v>
      </c>
      <c r="D14" s="4" t="s">
        <v>81</v>
      </c>
      <c r="E14" s="15" t="s">
        <v>46</v>
      </c>
      <c r="F14" s="15" t="s">
        <v>36</v>
      </c>
      <c r="G14" s="37">
        <v>2</v>
      </c>
      <c r="H14" s="37">
        <v>8</v>
      </c>
      <c r="I14" s="14">
        <v>15072</v>
      </c>
      <c r="J14" s="14">
        <v>21522</v>
      </c>
      <c r="K14" s="22">
        <v>2913</v>
      </c>
      <c r="L14" s="22">
        <v>4189</v>
      </c>
      <c r="M14" s="64">
        <f>(I14/J14*100)-100</f>
        <v>-29.969333705045997</v>
      </c>
      <c r="N14" s="14">
        <f>I14/H14</f>
        <v>1884</v>
      </c>
      <c r="O14" s="37">
        <v>8</v>
      </c>
      <c r="P14" s="22">
        <v>19779</v>
      </c>
      <c r="Q14" s="22">
        <v>28633</v>
      </c>
      <c r="R14" s="22">
        <v>4160</v>
      </c>
      <c r="S14" s="22">
        <v>6183</v>
      </c>
      <c r="T14" s="64">
        <f>(P14/Q14*100)-100</f>
        <v>-30.92236230922363</v>
      </c>
      <c r="U14" s="75">
        <v>28633</v>
      </c>
      <c r="V14" s="14">
        <f>P14/O14</f>
        <v>2472.375</v>
      </c>
      <c r="W14" s="75">
        <f>SUM(U14,P14)</f>
        <v>48412</v>
      </c>
      <c r="X14" s="75">
        <v>6183</v>
      </c>
      <c r="Y14" s="76">
        <f>SUM(X14,R14)</f>
        <v>10343</v>
      </c>
    </row>
    <row r="15" spans="1:25" ht="12.75">
      <c r="A15" s="72">
        <v>2</v>
      </c>
      <c r="B15" s="72">
        <v>2</v>
      </c>
      <c r="C15" s="4" t="s">
        <v>77</v>
      </c>
      <c r="D15" s="4" t="s">
        <v>78</v>
      </c>
      <c r="E15" s="15" t="s">
        <v>71</v>
      </c>
      <c r="F15" s="15" t="s">
        <v>72</v>
      </c>
      <c r="G15" s="37">
        <v>2</v>
      </c>
      <c r="H15" s="37">
        <v>15</v>
      </c>
      <c r="I15" s="14">
        <v>10921</v>
      </c>
      <c r="J15" s="14">
        <v>16305</v>
      </c>
      <c r="K15" s="14">
        <v>1945</v>
      </c>
      <c r="L15" s="14">
        <v>2940</v>
      </c>
      <c r="M15" s="64">
        <f>(I15/J15*100)-100</f>
        <v>-33.02054584483287</v>
      </c>
      <c r="N15" s="14">
        <f>I15/H15</f>
        <v>728.0666666666667</v>
      </c>
      <c r="O15" s="73">
        <v>15</v>
      </c>
      <c r="P15" s="14">
        <v>14504</v>
      </c>
      <c r="Q15" s="14">
        <v>21279</v>
      </c>
      <c r="R15" s="14">
        <v>2870</v>
      </c>
      <c r="S15" s="14">
        <v>4229</v>
      </c>
      <c r="T15" s="64">
        <f>(P15/Q15*100)-100</f>
        <v>-31.83890220405094</v>
      </c>
      <c r="U15" s="75">
        <v>21966</v>
      </c>
      <c r="V15" s="14">
        <f>P15/O15</f>
        <v>966.9333333333333</v>
      </c>
      <c r="W15" s="75">
        <f>SUM(U15,P15)</f>
        <v>36470</v>
      </c>
      <c r="X15" s="75">
        <v>4409</v>
      </c>
      <c r="Y15" s="76">
        <f>SUM(X15,R15)</f>
        <v>7279</v>
      </c>
    </row>
    <row r="16" spans="1:25" ht="12.75">
      <c r="A16" s="72">
        <v>3</v>
      </c>
      <c r="B16" s="72" t="s">
        <v>62</v>
      </c>
      <c r="C16" s="4" t="s">
        <v>88</v>
      </c>
      <c r="D16" s="4" t="s">
        <v>89</v>
      </c>
      <c r="E16" s="15" t="s">
        <v>46</v>
      </c>
      <c r="F16" s="15" t="s">
        <v>47</v>
      </c>
      <c r="G16" s="37">
        <v>1</v>
      </c>
      <c r="H16" s="37">
        <v>8</v>
      </c>
      <c r="I16" s="24">
        <v>8752</v>
      </c>
      <c r="J16" s="24"/>
      <c r="K16" s="98">
        <v>1642</v>
      </c>
      <c r="L16" s="98"/>
      <c r="M16" s="64"/>
      <c r="N16" s="14">
        <f>I16/H16</f>
        <v>1094</v>
      </c>
      <c r="O16" s="73">
        <v>8</v>
      </c>
      <c r="P16" s="22">
        <v>12599</v>
      </c>
      <c r="Q16" s="22"/>
      <c r="R16" s="22">
        <v>2604</v>
      </c>
      <c r="S16" s="22"/>
      <c r="T16" s="64"/>
      <c r="U16" s="75"/>
      <c r="V16" s="14">
        <f>P16/O16</f>
        <v>1574.875</v>
      </c>
      <c r="W16" s="75">
        <f>SUM(U16,P16)</f>
        <v>12599</v>
      </c>
      <c r="X16" s="75"/>
      <c r="Y16" s="76">
        <f>SUM(X16,R16)</f>
        <v>2604</v>
      </c>
    </row>
    <row r="17" spans="1:25" ht="12.75">
      <c r="A17" s="72">
        <v>4</v>
      </c>
      <c r="B17" s="72" t="s">
        <v>62</v>
      </c>
      <c r="C17" s="4" t="s">
        <v>86</v>
      </c>
      <c r="D17" s="4" t="s">
        <v>87</v>
      </c>
      <c r="E17" s="15" t="s">
        <v>46</v>
      </c>
      <c r="F17" s="15" t="s">
        <v>42</v>
      </c>
      <c r="G17" s="37">
        <v>1</v>
      </c>
      <c r="H17" s="37">
        <v>6</v>
      </c>
      <c r="I17" s="24">
        <v>7063</v>
      </c>
      <c r="J17" s="24"/>
      <c r="K17" s="24">
        <v>1405</v>
      </c>
      <c r="L17" s="24"/>
      <c r="M17" s="64"/>
      <c r="N17" s="14">
        <f>I17/H17</f>
        <v>1177.1666666666667</v>
      </c>
      <c r="O17" s="73">
        <v>6</v>
      </c>
      <c r="P17" s="22">
        <v>10644</v>
      </c>
      <c r="Q17" s="22"/>
      <c r="R17" s="22">
        <v>2428</v>
      </c>
      <c r="S17" s="22"/>
      <c r="T17" s="64"/>
      <c r="U17" s="75"/>
      <c r="V17" s="14">
        <f>P17/O17</f>
        <v>1774</v>
      </c>
      <c r="W17" s="75">
        <f>SUM(U17,P17)</f>
        <v>10644</v>
      </c>
      <c r="X17" s="75"/>
      <c r="Y17" s="76">
        <f>SUM(X17,R17)</f>
        <v>2428</v>
      </c>
    </row>
    <row r="18" spans="1:25" ht="13.5" customHeight="1">
      <c r="A18" s="72">
        <v>5</v>
      </c>
      <c r="B18" s="72">
        <v>3</v>
      </c>
      <c r="C18" s="4" t="s">
        <v>67</v>
      </c>
      <c r="D18" s="4" t="s">
        <v>68</v>
      </c>
      <c r="E18" s="15" t="s">
        <v>53</v>
      </c>
      <c r="F18" s="15" t="s">
        <v>42</v>
      </c>
      <c r="G18" s="37">
        <v>5</v>
      </c>
      <c r="H18" s="37">
        <v>11</v>
      </c>
      <c r="I18" s="14">
        <v>6374</v>
      </c>
      <c r="J18" s="14">
        <v>9643</v>
      </c>
      <c r="K18" s="100">
        <v>1209</v>
      </c>
      <c r="L18" s="100">
        <v>1845</v>
      </c>
      <c r="M18" s="64">
        <f>(I18/J18*100)-100</f>
        <v>-33.90023851498496</v>
      </c>
      <c r="N18" s="14">
        <f>I18/H18</f>
        <v>579.4545454545455</v>
      </c>
      <c r="O18" s="38">
        <v>11</v>
      </c>
      <c r="P18" s="14">
        <v>8288</v>
      </c>
      <c r="Q18" s="14">
        <v>12117</v>
      </c>
      <c r="R18" s="14">
        <v>1702</v>
      </c>
      <c r="S18" s="14">
        <v>2472</v>
      </c>
      <c r="T18" s="64">
        <f>(P18/Q18*100)-100</f>
        <v>-31.600231080300404</v>
      </c>
      <c r="U18" s="75">
        <v>105935</v>
      </c>
      <c r="V18" s="14">
        <f>P18/O18</f>
        <v>753.4545454545455</v>
      </c>
      <c r="W18" s="75">
        <f>SUM(U18,P18)</f>
        <v>114223</v>
      </c>
      <c r="X18" s="75">
        <v>22437</v>
      </c>
      <c r="Y18" s="76">
        <f>SUM(X18,R18)</f>
        <v>24139</v>
      </c>
    </row>
    <row r="19" spans="1:25" ht="12.75">
      <c r="A19" s="72">
        <v>6</v>
      </c>
      <c r="B19" s="72">
        <v>4</v>
      </c>
      <c r="C19" s="4" t="s">
        <v>69</v>
      </c>
      <c r="D19" s="4" t="s">
        <v>70</v>
      </c>
      <c r="E19" s="15" t="s">
        <v>71</v>
      </c>
      <c r="F19" s="15" t="s">
        <v>72</v>
      </c>
      <c r="G19" s="37">
        <v>5</v>
      </c>
      <c r="H19" s="37">
        <v>14</v>
      </c>
      <c r="I19" s="24">
        <v>5942</v>
      </c>
      <c r="J19" s="24">
        <v>8439</v>
      </c>
      <c r="K19" s="22">
        <v>1227</v>
      </c>
      <c r="L19" s="22">
        <v>1676</v>
      </c>
      <c r="M19" s="64">
        <f>(I19/J19*100)-100</f>
        <v>-29.588813840502425</v>
      </c>
      <c r="N19" s="14">
        <f>I19/H19</f>
        <v>424.42857142857144</v>
      </c>
      <c r="O19" s="73">
        <v>14</v>
      </c>
      <c r="P19" s="14">
        <v>6938</v>
      </c>
      <c r="Q19" s="14">
        <v>10313</v>
      </c>
      <c r="R19" s="14">
        <v>1521</v>
      </c>
      <c r="S19" s="14">
        <v>2175</v>
      </c>
      <c r="T19" s="64">
        <f>(P19/Q19*100)-100</f>
        <v>-32.725686027344125</v>
      </c>
      <c r="U19" s="89">
        <v>85077</v>
      </c>
      <c r="V19" s="14">
        <f>P19/O19</f>
        <v>495.57142857142856</v>
      </c>
      <c r="W19" s="75">
        <f>SUM(U19,P19)</f>
        <v>92015</v>
      </c>
      <c r="X19" s="75">
        <v>19651</v>
      </c>
      <c r="Y19" s="76">
        <f>SUM(X19,R19)</f>
        <v>21172</v>
      </c>
    </row>
    <row r="20" spans="1:25" ht="12.75">
      <c r="A20" s="72">
        <v>7</v>
      </c>
      <c r="B20" s="72">
        <v>6</v>
      </c>
      <c r="C20" s="93" t="s">
        <v>74</v>
      </c>
      <c r="D20" s="93" t="s">
        <v>74</v>
      </c>
      <c r="E20" s="15" t="s">
        <v>54</v>
      </c>
      <c r="F20" s="15" t="s">
        <v>36</v>
      </c>
      <c r="G20" s="37">
        <v>4</v>
      </c>
      <c r="H20" s="37">
        <v>7</v>
      </c>
      <c r="I20" s="24">
        <v>4223</v>
      </c>
      <c r="J20" s="24">
        <v>5376</v>
      </c>
      <c r="K20" s="14">
        <v>822</v>
      </c>
      <c r="L20" s="14">
        <v>1021</v>
      </c>
      <c r="M20" s="64">
        <f>(I20/J20*100)-100</f>
        <v>-21.44717261904762</v>
      </c>
      <c r="N20" s="14">
        <f>I20/H20</f>
        <v>603.2857142857143</v>
      </c>
      <c r="O20" s="73">
        <v>7</v>
      </c>
      <c r="P20" s="14">
        <v>5489</v>
      </c>
      <c r="Q20" s="14">
        <v>7207</v>
      </c>
      <c r="R20" s="14">
        <v>1160</v>
      </c>
      <c r="S20" s="14">
        <v>1523</v>
      </c>
      <c r="T20" s="64">
        <f>(P20/Q20*100)-100</f>
        <v>-23.837935340641053</v>
      </c>
      <c r="U20" s="75">
        <v>33997</v>
      </c>
      <c r="V20" s="14">
        <f>P20/O20</f>
        <v>784.1428571428571</v>
      </c>
      <c r="W20" s="75">
        <f>SUM(U20,P20)</f>
        <v>39486</v>
      </c>
      <c r="X20" s="75">
        <v>7308</v>
      </c>
      <c r="Y20" s="76">
        <f>SUM(X20,R20)</f>
        <v>8468</v>
      </c>
    </row>
    <row r="21" spans="1:25" ht="12.75">
      <c r="A21" s="72">
        <v>8</v>
      </c>
      <c r="B21" s="72">
        <v>5</v>
      </c>
      <c r="C21" s="93" t="s">
        <v>75</v>
      </c>
      <c r="D21" s="93" t="s">
        <v>76</v>
      </c>
      <c r="E21" s="15" t="s">
        <v>46</v>
      </c>
      <c r="F21" s="15" t="s">
        <v>42</v>
      </c>
      <c r="G21" s="37">
        <v>3</v>
      </c>
      <c r="H21" s="37">
        <v>9</v>
      </c>
      <c r="I21" s="14">
        <v>2478</v>
      </c>
      <c r="J21" s="14">
        <v>5734</v>
      </c>
      <c r="K21" s="14">
        <v>456</v>
      </c>
      <c r="L21" s="14">
        <v>1063</v>
      </c>
      <c r="M21" s="64">
        <f>(I21/J21*100)-100</f>
        <v>-56.784094872689224</v>
      </c>
      <c r="N21" s="14">
        <f>I21/H21</f>
        <v>275.3333333333333</v>
      </c>
      <c r="O21" s="37">
        <v>9</v>
      </c>
      <c r="P21" s="14">
        <v>3542</v>
      </c>
      <c r="Q21" s="14">
        <v>7519</v>
      </c>
      <c r="R21" s="14">
        <v>724</v>
      </c>
      <c r="S21" s="14">
        <v>1480</v>
      </c>
      <c r="T21" s="64">
        <f>(P21/Q21*100)-100</f>
        <v>-52.892671897858754</v>
      </c>
      <c r="U21" s="89">
        <v>20006</v>
      </c>
      <c r="V21" s="14">
        <f>P21/O21</f>
        <v>393.55555555555554</v>
      </c>
      <c r="W21" s="75">
        <f>SUM(U21,P21)</f>
        <v>23548</v>
      </c>
      <c r="X21" s="75">
        <v>4105</v>
      </c>
      <c r="Y21" s="76">
        <f>SUM(X21,R21)</f>
        <v>4829</v>
      </c>
    </row>
    <row r="22" spans="1:25" ht="12.75">
      <c r="A22" s="72">
        <v>9</v>
      </c>
      <c r="B22" s="72">
        <v>8</v>
      </c>
      <c r="C22" s="4" t="s">
        <v>59</v>
      </c>
      <c r="D22" s="4" t="s">
        <v>59</v>
      </c>
      <c r="E22" s="15" t="s">
        <v>53</v>
      </c>
      <c r="F22" s="15" t="s">
        <v>42</v>
      </c>
      <c r="G22" s="37">
        <v>8</v>
      </c>
      <c r="H22" s="37">
        <v>2</v>
      </c>
      <c r="I22" s="24">
        <v>2398</v>
      </c>
      <c r="J22" s="24">
        <v>4035</v>
      </c>
      <c r="K22" s="24">
        <v>398</v>
      </c>
      <c r="L22" s="24">
        <v>693</v>
      </c>
      <c r="M22" s="64">
        <f>(I22/J22*100)-100</f>
        <v>-40.57001239157373</v>
      </c>
      <c r="N22" s="14">
        <f>I22/H22</f>
        <v>1199</v>
      </c>
      <c r="O22" s="73">
        <v>2</v>
      </c>
      <c r="P22" s="14">
        <v>3427</v>
      </c>
      <c r="Q22" s="14">
        <v>5607</v>
      </c>
      <c r="R22" s="14">
        <v>599</v>
      </c>
      <c r="S22" s="14">
        <v>995</v>
      </c>
      <c r="T22" s="64">
        <f>(P22/Q22*100)-100</f>
        <v>-38.87997146424112</v>
      </c>
      <c r="U22" s="75">
        <v>37602</v>
      </c>
      <c r="V22" s="14">
        <f>P22/O22</f>
        <v>1713.5</v>
      </c>
      <c r="W22" s="75">
        <f>SUM(U22,P22)</f>
        <v>41029</v>
      </c>
      <c r="X22" s="75">
        <v>6734</v>
      </c>
      <c r="Y22" s="76">
        <f>SUM(X22,R22)</f>
        <v>7333</v>
      </c>
    </row>
    <row r="23" spans="1:25" ht="12.75">
      <c r="A23" s="72">
        <v>10</v>
      </c>
      <c r="B23" s="72">
        <v>7</v>
      </c>
      <c r="C23" s="4" t="s">
        <v>51</v>
      </c>
      <c r="D23" s="4" t="s">
        <v>52</v>
      </c>
      <c r="E23" s="15" t="s">
        <v>53</v>
      </c>
      <c r="F23" s="15" t="s">
        <v>42</v>
      </c>
      <c r="G23" s="37">
        <v>13</v>
      </c>
      <c r="H23" s="37">
        <v>16</v>
      </c>
      <c r="I23" s="24">
        <v>1409</v>
      </c>
      <c r="J23" s="24">
        <v>4195</v>
      </c>
      <c r="K23" s="24">
        <v>232</v>
      </c>
      <c r="L23" s="24">
        <v>780</v>
      </c>
      <c r="M23" s="64">
        <f>(I23/J23*100)-100</f>
        <v>-66.41239570917759</v>
      </c>
      <c r="N23" s="14">
        <f>I23/H23</f>
        <v>88.0625</v>
      </c>
      <c r="O23" s="38">
        <v>16</v>
      </c>
      <c r="P23" s="14">
        <v>2655</v>
      </c>
      <c r="Q23" s="14">
        <v>6138</v>
      </c>
      <c r="R23" s="14">
        <v>474</v>
      </c>
      <c r="S23" s="14">
        <v>1203</v>
      </c>
      <c r="T23" s="64">
        <f>(P23/Q23*100)-100</f>
        <v>-56.74486803519061</v>
      </c>
      <c r="U23" s="75">
        <v>212212</v>
      </c>
      <c r="V23" s="14">
        <f>P23/O23</f>
        <v>165.9375</v>
      </c>
      <c r="W23" s="75">
        <f>SUM(U23,P23)</f>
        <v>214867</v>
      </c>
      <c r="X23" s="77">
        <v>38589</v>
      </c>
      <c r="Y23" s="76">
        <f>SUM(X23,R23)</f>
        <v>39063</v>
      </c>
    </row>
    <row r="24" spans="1:25" ht="12.75">
      <c r="A24" s="72">
        <v>11</v>
      </c>
      <c r="B24" s="72">
        <v>9</v>
      </c>
      <c r="C24" s="4" t="s">
        <v>65</v>
      </c>
      <c r="D24" s="4" t="s">
        <v>66</v>
      </c>
      <c r="E24" s="15" t="s">
        <v>54</v>
      </c>
      <c r="F24" s="15" t="s">
        <v>36</v>
      </c>
      <c r="G24" s="37">
        <v>6</v>
      </c>
      <c r="H24" s="37">
        <v>7</v>
      </c>
      <c r="I24" s="24">
        <v>1579</v>
      </c>
      <c r="J24" s="24">
        <v>4175</v>
      </c>
      <c r="K24" s="24">
        <v>304</v>
      </c>
      <c r="L24" s="24">
        <v>799</v>
      </c>
      <c r="M24" s="64">
        <f>(I24/J24*100)-100</f>
        <v>-62.17964071856287</v>
      </c>
      <c r="N24" s="14">
        <f>I24/H24</f>
        <v>225.57142857142858</v>
      </c>
      <c r="O24" s="38">
        <v>7</v>
      </c>
      <c r="P24" s="14">
        <v>2399</v>
      </c>
      <c r="Q24" s="14">
        <v>5196</v>
      </c>
      <c r="R24" s="14">
        <v>521</v>
      </c>
      <c r="S24" s="14">
        <v>1100</v>
      </c>
      <c r="T24" s="64">
        <f>(P24/Q24*100)-100</f>
        <v>-53.82986913010008</v>
      </c>
      <c r="U24" s="75">
        <v>51184</v>
      </c>
      <c r="V24" s="14">
        <f>P24/O24</f>
        <v>342.7142857142857</v>
      </c>
      <c r="W24" s="75">
        <f>SUM(U24,P24)</f>
        <v>53583</v>
      </c>
      <c r="X24" s="77">
        <v>10892</v>
      </c>
      <c r="Y24" s="76">
        <f>SUM(X24,R24)</f>
        <v>11413</v>
      </c>
    </row>
    <row r="25" spans="1:25" ht="12.75" customHeight="1">
      <c r="A25" s="72">
        <v>12</v>
      </c>
      <c r="B25" s="72">
        <v>12</v>
      </c>
      <c r="C25" s="4" t="s">
        <v>60</v>
      </c>
      <c r="D25" s="4" t="s">
        <v>61</v>
      </c>
      <c r="E25" s="15" t="s">
        <v>46</v>
      </c>
      <c r="F25" s="15" t="s">
        <v>36</v>
      </c>
      <c r="G25" s="37">
        <v>8</v>
      </c>
      <c r="H25" s="37">
        <v>8</v>
      </c>
      <c r="I25" s="24">
        <v>1595</v>
      </c>
      <c r="J25" s="24">
        <v>2199</v>
      </c>
      <c r="K25" s="95">
        <v>313</v>
      </c>
      <c r="L25" s="95">
        <v>409</v>
      </c>
      <c r="M25" s="64">
        <f>(I25/J25*100)-100</f>
        <v>-27.467030468394725</v>
      </c>
      <c r="N25" s="14">
        <f>I25/H25</f>
        <v>199.375</v>
      </c>
      <c r="O25" s="37">
        <v>8</v>
      </c>
      <c r="P25" s="22">
        <v>2169</v>
      </c>
      <c r="Q25" s="22">
        <v>2788</v>
      </c>
      <c r="R25" s="95">
        <v>440</v>
      </c>
      <c r="S25" s="95">
        <v>554</v>
      </c>
      <c r="T25" s="64">
        <f>(P25/Q25*100)-100</f>
        <v>-22.20229555236729</v>
      </c>
      <c r="U25" s="77">
        <v>100990</v>
      </c>
      <c r="V25" s="14">
        <f>P25/O25</f>
        <v>271.125</v>
      </c>
      <c r="W25" s="75">
        <f>SUM(U25,P25)</f>
        <v>103159</v>
      </c>
      <c r="X25" s="75">
        <v>21376</v>
      </c>
      <c r="Y25" s="76">
        <f>SUM(X25,R25)</f>
        <v>21816</v>
      </c>
    </row>
    <row r="26" spans="1:25" ht="12.75" customHeight="1">
      <c r="A26" s="72">
        <v>13</v>
      </c>
      <c r="B26" s="72">
        <v>11</v>
      </c>
      <c r="C26" s="4" t="s">
        <v>55</v>
      </c>
      <c r="D26" s="4" t="s">
        <v>56</v>
      </c>
      <c r="E26" s="15" t="s">
        <v>54</v>
      </c>
      <c r="F26" s="15" t="s">
        <v>36</v>
      </c>
      <c r="G26" s="37">
        <v>10</v>
      </c>
      <c r="H26" s="37">
        <v>14</v>
      </c>
      <c r="I26" s="14">
        <v>1272</v>
      </c>
      <c r="J26" s="14">
        <v>2284</v>
      </c>
      <c r="K26" s="14">
        <v>281</v>
      </c>
      <c r="L26" s="14">
        <v>472</v>
      </c>
      <c r="M26" s="64">
        <f>(I26/J26*100)-100</f>
        <v>-44.30823117338003</v>
      </c>
      <c r="N26" s="14">
        <f>I26/H26</f>
        <v>90.85714285714286</v>
      </c>
      <c r="O26" s="37">
        <v>14</v>
      </c>
      <c r="P26" s="14">
        <v>1835</v>
      </c>
      <c r="Q26" s="14">
        <v>2932</v>
      </c>
      <c r="R26" s="14">
        <v>427</v>
      </c>
      <c r="S26" s="14">
        <v>617</v>
      </c>
      <c r="T26" s="64">
        <f>(P26/Q26*100)-100</f>
        <v>-37.41473396998636</v>
      </c>
      <c r="U26" s="77">
        <v>108658</v>
      </c>
      <c r="V26" s="14">
        <f>P26/O26</f>
        <v>131.07142857142858</v>
      </c>
      <c r="W26" s="75">
        <f>SUM(U26,P26)</f>
        <v>110493</v>
      </c>
      <c r="X26" s="75">
        <v>22337</v>
      </c>
      <c r="Y26" s="76">
        <f>SUM(X26,R26)</f>
        <v>22764</v>
      </c>
    </row>
    <row r="27" spans="1:25" ht="12.75">
      <c r="A27" s="72">
        <v>14</v>
      </c>
      <c r="B27" s="72">
        <v>10</v>
      </c>
      <c r="C27" s="4" t="s">
        <v>57</v>
      </c>
      <c r="D27" s="4" t="s">
        <v>58</v>
      </c>
      <c r="E27" s="15" t="s">
        <v>49</v>
      </c>
      <c r="F27" s="15" t="s">
        <v>48</v>
      </c>
      <c r="G27" s="37">
        <v>9</v>
      </c>
      <c r="H27" s="37">
        <v>13</v>
      </c>
      <c r="I27" s="24">
        <v>1025</v>
      </c>
      <c r="J27" s="24">
        <v>2046</v>
      </c>
      <c r="K27" s="97">
        <v>177</v>
      </c>
      <c r="L27" s="97">
        <v>346</v>
      </c>
      <c r="M27" s="64">
        <f>(I27/J27*100)-100</f>
        <v>-49.90224828934507</v>
      </c>
      <c r="N27" s="14">
        <f>I27/H27</f>
        <v>78.84615384615384</v>
      </c>
      <c r="O27" s="38">
        <v>13</v>
      </c>
      <c r="P27" s="14">
        <v>1661</v>
      </c>
      <c r="Q27" s="14">
        <v>3317</v>
      </c>
      <c r="R27" s="14">
        <v>314</v>
      </c>
      <c r="S27" s="14">
        <v>634</v>
      </c>
      <c r="T27" s="64">
        <f>(P27/Q27*100)-100</f>
        <v>-49.92463069038288</v>
      </c>
      <c r="U27" s="75">
        <v>121975</v>
      </c>
      <c r="V27" s="14">
        <f>P27/O27</f>
        <v>127.76923076923077</v>
      </c>
      <c r="W27" s="75">
        <f>SUM(U27,P27)</f>
        <v>123636</v>
      </c>
      <c r="X27" s="77">
        <v>24672</v>
      </c>
      <c r="Y27" s="76">
        <f>SUM(X27,R27)</f>
        <v>24986</v>
      </c>
    </row>
    <row r="28" spans="1:25" ht="12.75">
      <c r="A28" s="72">
        <v>15</v>
      </c>
      <c r="B28" s="72">
        <v>14</v>
      </c>
      <c r="C28" s="4" t="s">
        <v>63</v>
      </c>
      <c r="D28" s="4" t="s">
        <v>64</v>
      </c>
      <c r="E28" s="15" t="s">
        <v>50</v>
      </c>
      <c r="F28" s="15" t="s">
        <v>36</v>
      </c>
      <c r="G28" s="37">
        <v>7</v>
      </c>
      <c r="H28" s="37">
        <v>10</v>
      </c>
      <c r="I28" s="24">
        <v>1220</v>
      </c>
      <c r="J28" s="24">
        <v>1600</v>
      </c>
      <c r="K28" s="14">
        <v>250</v>
      </c>
      <c r="L28" s="14">
        <v>312</v>
      </c>
      <c r="M28" s="64">
        <f>(I28/J28*100)-100</f>
        <v>-23.75</v>
      </c>
      <c r="N28" s="14">
        <f>I28/H28</f>
        <v>122</v>
      </c>
      <c r="O28" s="73">
        <v>10</v>
      </c>
      <c r="P28" s="22">
        <v>1486</v>
      </c>
      <c r="Q28" s="22">
        <v>1944</v>
      </c>
      <c r="R28" s="22">
        <v>318</v>
      </c>
      <c r="S28" s="22">
        <v>398</v>
      </c>
      <c r="T28" s="64">
        <f>(P28/Q28*100)-100</f>
        <v>-23.559670781893004</v>
      </c>
      <c r="U28" s="75">
        <v>64386</v>
      </c>
      <c r="V28" s="14">
        <f>P28/O28</f>
        <v>148.6</v>
      </c>
      <c r="W28" s="75">
        <f>SUM(U28,P28)</f>
        <v>65872</v>
      </c>
      <c r="X28" s="77">
        <v>13942</v>
      </c>
      <c r="Y28" s="76">
        <f>SUM(X28,R28)</f>
        <v>14260</v>
      </c>
    </row>
    <row r="29" spans="1:25" ht="12.75">
      <c r="A29" s="72">
        <v>16</v>
      </c>
      <c r="B29" s="72">
        <v>15</v>
      </c>
      <c r="C29" s="4" t="s">
        <v>73</v>
      </c>
      <c r="D29" s="4" t="s">
        <v>73</v>
      </c>
      <c r="E29" s="15" t="s">
        <v>46</v>
      </c>
      <c r="F29" s="15" t="s">
        <v>47</v>
      </c>
      <c r="G29" s="37">
        <v>4</v>
      </c>
      <c r="H29" s="37">
        <v>1</v>
      </c>
      <c r="I29" s="24">
        <v>930</v>
      </c>
      <c r="J29" s="24">
        <v>1117</v>
      </c>
      <c r="K29" s="24">
        <v>156</v>
      </c>
      <c r="L29" s="24">
        <v>200</v>
      </c>
      <c r="M29" s="64">
        <f>(I29/J29*100)-100</f>
        <v>-16.741271262309752</v>
      </c>
      <c r="N29" s="14">
        <f>I29/H29</f>
        <v>930</v>
      </c>
      <c r="O29" s="73">
        <v>1</v>
      </c>
      <c r="P29" s="14">
        <v>1268</v>
      </c>
      <c r="Q29" s="14">
        <v>1685</v>
      </c>
      <c r="R29" s="14">
        <v>223</v>
      </c>
      <c r="S29" s="14">
        <v>305</v>
      </c>
      <c r="T29" s="64">
        <f>(P29/Q29*100)-100</f>
        <v>-24.747774480712167</v>
      </c>
      <c r="U29" s="75">
        <v>6663</v>
      </c>
      <c r="V29" s="14">
        <f>P29/O29</f>
        <v>1268</v>
      </c>
      <c r="W29" s="75">
        <f>SUM(U29,P29)</f>
        <v>7931</v>
      </c>
      <c r="X29" s="77">
        <v>1221</v>
      </c>
      <c r="Y29" s="76">
        <f>SUM(X29,R29)</f>
        <v>1444</v>
      </c>
    </row>
    <row r="30" spans="1:25" ht="12.75">
      <c r="A30" s="72">
        <v>17</v>
      </c>
      <c r="B30" s="72" t="s">
        <v>62</v>
      </c>
      <c r="C30" s="4" t="s">
        <v>90</v>
      </c>
      <c r="D30" s="4" t="s">
        <v>91</v>
      </c>
      <c r="E30" s="15" t="s">
        <v>46</v>
      </c>
      <c r="F30" s="15" t="s">
        <v>47</v>
      </c>
      <c r="G30" s="37">
        <v>1</v>
      </c>
      <c r="H30" s="37">
        <v>1</v>
      </c>
      <c r="I30" s="95">
        <v>741</v>
      </c>
      <c r="J30" s="95"/>
      <c r="K30" s="96">
        <v>164</v>
      </c>
      <c r="L30" s="96"/>
      <c r="M30" s="64"/>
      <c r="N30" s="14">
        <f>I30/H30</f>
        <v>741</v>
      </c>
      <c r="O30" s="73">
        <v>1</v>
      </c>
      <c r="P30" s="22">
        <v>1194</v>
      </c>
      <c r="Q30" s="22"/>
      <c r="R30" s="22">
        <v>266</v>
      </c>
      <c r="S30" s="22"/>
      <c r="T30" s="64"/>
      <c r="U30" s="75">
        <v>2724</v>
      </c>
      <c r="V30" s="14">
        <f>P30/O30</f>
        <v>1194</v>
      </c>
      <c r="W30" s="75">
        <f>SUM(U30,P30)</f>
        <v>3918</v>
      </c>
      <c r="X30" s="75">
        <v>757</v>
      </c>
      <c r="Y30" s="76">
        <f>SUM(X30,R30)</f>
        <v>1023</v>
      </c>
    </row>
    <row r="31" spans="1:25" ht="12.75">
      <c r="A31" s="72">
        <v>18</v>
      </c>
      <c r="B31" s="72"/>
      <c r="C31" s="99"/>
      <c r="D31" s="4"/>
      <c r="E31" s="15"/>
      <c r="F31" s="15"/>
      <c r="G31" s="37"/>
      <c r="H31" s="37"/>
      <c r="I31" s="24"/>
      <c r="J31" s="24"/>
      <c r="K31" s="100"/>
      <c r="L31" s="100"/>
      <c r="M31" s="64"/>
      <c r="N31" s="14"/>
      <c r="O31" s="73"/>
      <c r="P31" s="74"/>
      <c r="Q31" s="74"/>
      <c r="R31" s="74"/>
      <c r="S31" s="74"/>
      <c r="T31" s="64"/>
      <c r="U31" s="94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22"/>
      <c r="J32" s="22"/>
      <c r="K32" s="96"/>
      <c r="L32" s="96"/>
      <c r="M32" s="64"/>
      <c r="N32" s="14"/>
      <c r="O32" s="73"/>
      <c r="P32" s="14"/>
      <c r="Q32" s="14"/>
      <c r="R32" s="14"/>
      <c r="S32" s="14"/>
      <c r="T32" s="64"/>
      <c r="U32" s="94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8"/>
      <c r="P33" s="14"/>
      <c r="Q33" s="14"/>
      <c r="R33" s="14"/>
      <c r="S33" s="14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150</v>
      </c>
      <c r="I34" s="31">
        <f>SUM(I14:I33)</f>
        <v>72994</v>
      </c>
      <c r="J34" s="31">
        <v>232940</v>
      </c>
      <c r="K34" s="31">
        <f>SUM(K14:K33)</f>
        <v>13894</v>
      </c>
      <c r="L34" s="31">
        <v>44683</v>
      </c>
      <c r="M34" s="68">
        <f>(I34/J34*100)-100</f>
        <v>-68.66403365673564</v>
      </c>
      <c r="N34" s="32">
        <f>I34/H34</f>
        <v>486.62666666666667</v>
      </c>
      <c r="O34" s="34">
        <f>SUM(O14:O33)</f>
        <v>150</v>
      </c>
      <c r="P34" s="31">
        <f>SUM(P14:P33)</f>
        <v>99877</v>
      </c>
      <c r="Q34" s="31">
        <v>348995</v>
      </c>
      <c r="R34" s="31">
        <f>SUM(R14:R33)</f>
        <v>20751</v>
      </c>
      <c r="S34" s="31">
        <v>70166</v>
      </c>
      <c r="T34" s="68">
        <f>(P34/Q34*100)-100</f>
        <v>-71.38153841745583</v>
      </c>
      <c r="U34" s="78" t="s">
        <v>79</v>
      </c>
      <c r="V34" s="90">
        <f>P34/O34</f>
        <v>665.8466666666667</v>
      </c>
      <c r="W34" s="92">
        <f>SUM(U34,P34)</f>
        <v>99877</v>
      </c>
      <c r="X34" s="91">
        <f>SUM(X14:X33)</f>
        <v>204613</v>
      </c>
      <c r="Y34" s="35">
        <f>SUM(Y14:Y33)</f>
        <v>225364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15 - Mar</v>
      </c>
      <c r="L4" s="20"/>
      <c r="M4" s="62" t="str">
        <f>'WEEKLY COMPETITIVE REPORT'!M4</f>
        <v>17 -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14 - Mar</v>
      </c>
      <c r="L5" s="7"/>
      <c r="M5" s="63" t="str">
        <f>'WEEKLY COMPETITIVE REPORT'!M5</f>
        <v>20 - Mar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41354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21 &amp; OVER</v>
      </c>
      <c r="D14" s="4" t="str">
        <f>'WEEKLY COMPETITIVE REPORT'!D14</f>
        <v>POLNIH 21</v>
      </c>
      <c r="E14" s="4" t="str">
        <f>'WEEKLY COMPETITIVE REPORT'!E14</f>
        <v>IND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8</v>
      </c>
      <c r="I14" s="14">
        <f>'WEEKLY COMPETITIVE REPORT'!I14/Y4</f>
        <v>19968.20349761526</v>
      </c>
      <c r="J14" s="14">
        <f>'WEEKLY COMPETITIVE REPORT'!J14/Y4</f>
        <v>28513.513513513513</v>
      </c>
      <c r="K14" s="22">
        <f>'WEEKLY COMPETITIVE REPORT'!K14</f>
        <v>2913</v>
      </c>
      <c r="L14" s="22">
        <f>'WEEKLY COMPETITIVE REPORT'!L14</f>
        <v>4189</v>
      </c>
      <c r="M14" s="64">
        <f>'WEEKLY COMPETITIVE REPORT'!M14</f>
        <v>-29.969333705045997</v>
      </c>
      <c r="N14" s="14">
        <f aca="true" t="shared" si="0" ref="N14:N20">I14/H14</f>
        <v>2496.0254372019076</v>
      </c>
      <c r="O14" s="37">
        <f>'WEEKLY COMPETITIVE REPORT'!O14</f>
        <v>8</v>
      </c>
      <c r="P14" s="14">
        <f>'WEEKLY COMPETITIVE REPORT'!P14/Y4</f>
        <v>26204.292527821937</v>
      </c>
      <c r="Q14" s="14">
        <f>'WEEKLY COMPETITIVE REPORT'!Q14/Y4</f>
        <v>37934.55219925808</v>
      </c>
      <c r="R14" s="22">
        <f>'WEEKLY COMPETITIVE REPORT'!R14</f>
        <v>4160</v>
      </c>
      <c r="S14" s="22">
        <f>'WEEKLY COMPETITIVE REPORT'!S14</f>
        <v>6183</v>
      </c>
      <c r="T14" s="64">
        <f>'WEEKLY COMPETITIVE REPORT'!T14</f>
        <v>-30.92236230922363</v>
      </c>
      <c r="U14" s="14">
        <f>'WEEKLY COMPETITIVE REPORT'!U14/Y4</f>
        <v>37934.55219925808</v>
      </c>
      <c r="V14" s="14">
        <f aca="true" t="shared" si="1" ref="V14:V20">P14/O14</f>
        <v>3275.536565977742</v>
      </c>
      <c r="W14" s="25">
        <f aca="true" t="shared" si="2" ref="W14:W20">P14+U14</f>
        <v>64138.844727080024</v>
      </c>
      <c r="X14" s="22">
        <f>'WEEKLY COMPETITIVE REPORT'!X14</f>
        <v>6183</v>
      </c>
      <c r="Y14" s="56">
        <f>'WEEKLY COMPETITIVE REPORT'!Y14</f>
        <v>10343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OZ THE GREAT AND POWERFUL</v>
      </c>
      <c r="D15" s="4" t="str">
        <f>'WEEKLY COMPETITIVE REPORT'!D15</f>
        <v>MOGOČNI OZ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2</v>
      </c>
      <c r="H15" s="37">
        <f>'WEEKLY COMPETITIVE REPORT'!H15</f>
        <v>15</v>
      </c>
      <c r="I15" s="14">
        <f>'WEEKLY COMPETITIVE REPORT'!I15/Y4</f>
        <v>14468.733439321673</v>
      </c>
      <c r="J15" s="14">
        <f>'WEEKLY COMPETITIVE REPORT'!J15/Y4</f>
        <v>21601.74880763116</v>
      </c>
      <c r="K15" s="22">
        <f>'WEEKLY COMPETITIVE REPORT'!K15</f>
        <v>1945</v>
      </c>
      <c r="L15" s="22">
        <f>'WEEKLY COMPETITIVE REPORT'!L15</f>
        <v>2940</v>
      </c>
      <c r="M15" s="64">
        <f>'WEEKLY COMPETITIVE REPORT'!M15</f>
        <v>-33.02054584483287</v>
      </c>
      <c r="N15" s="14">
        <f t="shared" si="0"/>
        <v>964.5822292881115</v>
      </c>
      <c r="O15" s="37">
        <f>'WEEKLY COMPETITIVE REPORT'!O15</f>
        <v>15</v>
      </c>
      <c r="P15" s="14">
        <f>'WEEKLY COMPETITIVE REPORT'!P15/Y4</f>
        <v>19215.686274509804</v>
      </c>
      <c r="Q15" s="14">
        <f>'WEEKLY COMPETITIVE REPORT'!Q15/Y4</f>
        <v>28191.573926868045</v>
      </c>
      <c r="R15" s="22">
        <f>'WEEKLY COMPETITIVE REPORT'!R15</f>
        <v>2870</v>
      </c>
      <c r="S15" s="22">
        <f>'WEEKLY COMPETITIVE REPORT'!S15</f>
        <v>4229</v>
      </c>
      <c r="T15" s="64">
        <f>'WEEKLY COMPETITIVE REPORT'!T15</f>
        <v>-31.83890220405094</v>
      </c>
      <c r="U15" s="14">
        <f>'WEEKLY COMPETITIVE REPORT'!U15/Y4</f>
        <v>29101.74880763116</v>
      </c>
      <c r="V15" s="14">
        <f t="shared" si="1"/>
        <v>1281.045751633987</v>
      </c>
      <c r="W15" s="25">
        <f t="shared" si="2"/>
        <v>48317.43508214096</v>
      </c>
      <c r="X15" s="22">
        <f>'WEEKLY COMPETITIVE REPORT'!X15</f>
        <v>4409</v>
      </c>
      <c r="Y15" s="56">
        <f>'WEEKLY COMPETITIVE REPORT'!Y15</f>
        <v>7279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I GIVE IT A YEAR</v>
      </c>
      <c r="D16" s="4" t="str">
        <f>'WEEKLY COMPETITIVE REPORT'!D16</f>
        <v>PRVO LETO PO POROKI</v>
      </c>
      <c r="E16" s="4" t="str">
        <f>'WEEKLY COMPETITIVE REPORT'!E16</f>
        <v>IND</v>
      </c>
      <c r="F16" s="4" t="str">
        <f>'WEEKLY COMPETITIVE REPORT'!F16</f>
        <v>Cinemania</v>
      </c>
      <c r="G16" s="37">
        <f>'WEEKLY COMPETITIVE REPORT'!G16</f>
        <v>1</v>
      </c>
      <c r="H16" s="37">
        <f>'WEEKLY COMPETITIVE REPORT'!H16</f>
        <v>8</v>
      </c>
      <c r="I16" s="14">
        <f>'WEEKLY COMPETITIVE REPORT'!I16/Y4</f>
        <v>11595.124536301006</v>
      </c>
      <c r="J16" s="14">
        <f>'WEEKLY COMPETITIVE REPORT'!J16/Y4</f>
        <v>0</v>
      </c>
      <c r="K16" s="22">
        <f>'WEEKLY COMPETITIVE REPORT'!K16</f>
        <v>1642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1449.3905670376257</v>
      </c>
      <c r="O16" s="37">
        <f>'WEEKLY COMPETITIVE REPORT'!O16</f>
        <v>8</v>
      </c>
      <c r="P16" s="14">
        <f>'WEEKLY COMPETITIVE REPORT'!P16/Y4</f>
        <v>16691.83889772125</v>
      </c>
      <c r="Q16" s="14">
        <f>'WEEKLY COMPETITIVE REPORT'!Q16/Y4</f>
        <v>0</v>
      </c>
      <c r="R16" s="22">
        <f>'WEEKLY COMPETITIVE REPORT'!R16</f>
        <v>2604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2086.479862215156</v>
      </c>
      <c r="W16" s="25">
        <f t="shared" si="2"/>
        <v>16691.83889772125</v>
      </c>
      <c r="X16" s="22">
        <f>'WEEKLY COMPETITIVE REPORT'!X16</f>
        <v>0</v>
      </c>
      <c r="Y16" s="56">
        <f>'WEEKLY COMPETITIVE REPORT'!Y16</f>
        <v>2604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SILVER LININGS PLAY BOOK</v>
      </c>
      <c r="D17" s="4" t="str">
        <f>'WEEKLY COMPETITIVE REPORT'!D17</f>
        <v>ZA DEŽJEM POSIJE SONCE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6</v>
      </c>
      <c r="I17" s="14">
        <f>'WEEKLY COMPETITIVE REPORT'!I17/Y4</f>
        <v>9357.445680975092</v>
      </c>
      <c r="J17" s="14">
        <f>'WEEKLY COMPETITIVE REPORT'!J17/Y4</f>
        <v>0</v>
      </c>
      <c r="K17" s="22">
        <f>'WEEKLY COMPETITIVE REPORT'!K17</f>
        <v>1405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1559.5742801625154</v>
      </c>
      <c r="O17" s="37">
        <f>'WEEKLY COMPETITIVE REPORT'!O17</f>
        <v>6</v>
      </c>
      <c r="P17" s="14">
        <f>'WEEKLY COMPETITIVE REPORT'!P17/Y4</f>
        <v>14101.74880763116</v>
      </c>
      <c r="Q17" s="14">
        <f>'WEEKLY COMPETITIVE REPORT'!Q17/Y4</f>
        <v>0</v>
      </c>
      <c r="R17" s="22">
        <f>'WEEKLY COMPETITIVE REPORT'!R17</f>
        <v>2428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2350.2914679385267</v>
      </c>
      <c r="W17" s="25">
        <f t="shared" si="2"/>
        <v>14101.74880763116</v>
      </c>
      <c r="X17" s="22">
        <f>'WEEKLY COMPETITIVE REPORT'!X17</f>
        <v>0</v>
      </c>
      <c r="Y17" s="56">
        <f>'WEEKLY COMPETITIVE REPORT'!Y17</f>
        <v>2428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A GOOD DAY TO DIE HARD</v>
      </c>
      <c r="D18" s="4" t="str">
        <f>'WEEKLY COMPETITIVE REPORT'!D18</f>
        <v>UMRI POKONČNO: DOBER DAN ZA SMRT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11</v>
      </c>
      <c r="I18" s="14">
        <f>'WEEKLY COMPETITIVE REPORT'!I18/Y4</f>
        <v>8444.621091679915</v>
      </c>
      <c r="J18" s="14">
        <f>'WEEKLY COMPETITIVE REPORT'!J18/Y4</f>
        <v>12775.569687334393</v>
      </c>
      <c r="K18" s="22">
        <f>'WEEKLY COMPETITIVE REPORT'!K18</f>
        <v>1209</v>
      </c>
      <c r="L18" s="22">
        <f>'WEEKLY COMPETITIVE REPORT'!L18</f>
        <v>1845</v>
      </c>
      <c r="M18" s="64">
        <f>'WEEKLY COMPETITIVE REPORT'!M18</f>
        <v>-33.90023851498496</v>
      </c>
      <c r="N18" s="14">
        <f t="shared" si="0"/>
        <v>767.6928265163559</v>
      </c>
      <c r="O18" s="37">
        <f>'WEEKLY COMPETITIVE REPORT'!O18</f>
        <v>11</v>
      </c>
      <c r="P18" s="14">
        <f>'WEEKLY COMPETITIVE REPORT'!P18/Y4</f>
        <v>10980.392156862745</v>
      </c>
      <c r="Q18" s="14">
        <f>'WEEKLY COMPETITIVE REPORT'!Q18/Y4</f>
        <v>16053.259141494435</v>
      </c>
      <c r="R18" s="22">
        <f>'WEEKLY COMPETITIVE REPORT'!R18</f>
        <v>1702</v>
      </c>
      <c r="S18" s="22">
        <f>'WEEKLY COMPETITIVE REPORT'!S18</f>
        <v>2472</v>
      </c>
      <c r="T18" s="64">
        <f>'WEEKLY COMPETITIVE REPORT'!T18</f>
        <v>-31.600231080300404</v>
      </c>
      <c r="U18" s="14">
        <f>'WEEKLY COMPETITIVE REPORT'!U18/Y4</f>
        <v>140348.43667196608</v>
      </c>
      <c r="V18" s="14">
        <f t="shared" si="1"/>
        <v>998.217468805704</v>
      </c>
      <c r="W18" s="25">
        <f t="shared" si="2"/>
        <v>151328.82882882882</v>
      </c>
      <c r="X18" s="22">
        <f>'WEEKLY COMPETITIVE REPORT'!X18</f>
        <v>22437</v>
      </c>
      <c r="Y18" s="56">
        <f>'WEEKLY COMPETITIVE REPORT'!Y18</f>
        <v>24139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WRECK-IT RALPH</v>
      </c>
      <c r="D19" s="4" t="str">
        <f>'WEEKLY COMPETITIVE REPORT'!D19</f>
        <v>RAZBIJAČ RALPH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5</v>
      </c>
      <c r="H19" s="37">
        <f>'WEEKLY COMPETITIVE REPORT'!H19</f>
        <v>14</v>
      </c>
      <c r="I19" s="14">
        <f>'WEEKLY COMPETITIVE REPORT'!I19/Y4</f>
        <v>7872.284048754636</v>
      </c>
      <c r="J19" s="14">
        <f>'WEEKLY COMPETITIVE REPORT'!J19/Y4</f>
        <v>11180.445151033386</v>
      </c>
      <c r="K19" s="22">
        <f>'WEEKLY COMPETITIVE REPORT'!K19</f>
        <v>1227</v>
      </c>
      <c r="L19" s="22">
        <f>'WEEKLY COMPETITIVE REPORT'!L19</f>
        <v>1676</v>
      </c>
      <c r="M19" s="64">
        <f>'WEEKLY COMPETITIVE REPORT'!M19</f>
        <v>-29.588813840502425</v>
      </c>
      <c r="N19" s="14">
        <f t="shared" si="0"/>
        <v>562.306003482474</v>
      </c>
      <c r="O19" s="37">
        <f>'WEEKLY COMPETITIVE REPORT'!O19</f>
        <v>14</v>
      </c>
      <c r="P19" s="14">
        <f>'WEEKLY COMPETITIVE REPORT'!P19/Y4</f>
        <v>9191.83889772125</v>
      </c>
      <c r="Q19" s="14">
        <f>'WEEKLY COMPETITIVE REPORT'!Q19/Y4</f>
        <v>13663.222045574987</v>
      </c>
      <c r="R19" s="22">
        <f>'WEEKLY COMPETITIVE REPORT'!R19</f>
        <v>1521</v>
      </c>
      <c r="S19" s="22">
        <f>'WEEKLY COMPETITIVE REPORT'!S19</f>
        <v>2175</v>
      </c>
      <c r="T19" s="64">
        <f>'WEEKLY COMPETITIVE REPORT'!T19</f>
        <v>-32.725686027344125</v>
      </c>
      <c r="U19" s="14">
        <f>'WEEKLY COMPETITIVE REPORT'!U19/Y4</f>
        <v>112714.62639109697</v>
      </c>
      <c r="V19" s="14">
        <f t="shared" si="1"/>
        <v>656.5599212658036</v>
      </c>
      <c r="W19" s="25">
        <f t="shared" si="2"/>
        <v>121906.46528881822</v>
      </c>
      <c r="X19" s="22">
        <f>'WEEKLY COMPETITIVE REPORT'!X19</f>
        <v>19651</v>
      </c>
      <c r="Y19" s="56">
        <f>'WEEKLY COMPETITIVE REPORT'!Y19</f>
        <v>21172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MAMA</v>
      </c>
      <c r="D20" s="4" t="str">
        <f>'WEEKLY COMPETITIVE REPORT'!D20</f>
        <v>MAMA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4</v>
      </c>
      <c r="H20" s="37">
        <f>'WEEKLY COMPETITIVE REPORT'!H20</f>
        <v>7</v>
      </c>
      <c r="I20" s="14">
        <f>'WEEKLY COMPETITIVE REPORT'!I20/Y4</f>
        <v>5594.8595654478</v>
      </c>
      <c r="J20" s="14">
        <f>'WEEKLY COMPETITIVE REPORT'!J20/Y4</f>
        <v>7122.4165341812395</v>
      </c>
      <c r="K20" s="22">
        <f>'WEEKLY COMPETITIVE REPORT'!K20</f>
        <v>822</v>
      </c>
      <c r="L20" s="22">
        <f>'WEEKLY COMPETITIVE REPORT'!L20</f>
        <v>1021</v>
      </c>
      <c r="M20" s="64">
        <f>'WEEKLY COMPETITIVE REPORT'!M20</f>
        <v>-21.44717261904762</v>
      </c>
      <c r="N20" s="14">
        <f t="shared" si="0"/>
        <v>799.2656522068286</v>
      </c>
      <c r="O20" s="37">
        <f>'WEEKLY COMPETITIVE REPORT'!O20</f>
        <v>7</v>
      </c>
      <c r="P20" s="14">
        <f>'WEEKLY COMPETITIVE REPORT'!P20/Y4</f>
        <v>7272.125066242713</v>
      </c>
      <c r="Q20" s="14">
        <f>'WEEKLY COMPETITIVE REPORT'!Q20/Y4</f>
        <v>9548.224695283518</v>
      </c>
      <c r="R20" s="22">
        <f>'WEEKLY COMPETITIVE REPORT'!R20</f>
        <v>1160</v>
      </c>
      <c r="S20" s="22">
        <f>'WEEKLY COMPETITIVE REPORT'!S20</f>
        <v>1523</v>
      </c>
      <c r="T20" s="64">
        <f>'WEEKLY COMPETITIVE REPORT'!T20</f>
        <v>-23.837935340641053</v>
      </c>
      <c r="U20" s="14">
        <f>'WEEKLY COMPETITIVE REPORT'!U20/Y4</f>
        <v>45041.07048224695</v>
      </c>
      <c r="V20" s="14">
        <f t="shared" si="1"/>
        <v>1038.8750094632446</v>
      </c>
      <c r="W20" s="25">
        <f t="shared" si="2"/>
        <v>52313.19554848966</v>
      </c>
      <c r="X20" s="22">
        <f>'WEEKLY COMPETITIVE REPORT'!X20</f>
        <v>7308</v>
      </c>
      <c r="Y20" s="56">
        <f>'WEEKLY COMPETITIVE REPORT'!Y20</f>
        <v>8468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BROKEN CITY</v>
      </c>
      <c r="D21" s="4" t="str">
        <f>'WEEKLY COMPETITIVE REPORT'!D21</f>
        <v>PODKUPLJENO MESTO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3</v>
      </c>
      <c r="H21" s="37">
        <f>'WEEKLY COMPETITIVE REPORT'!H21</f>
        <v>9</v>
      </c>
      <c r="I21" s="14">
        <f>'WEEKLY COMPETITIVE REPORT'!I21/Y4</f>
        <v>3282.9888712241655</v>
      </c>
      <c r="J21" s="14">
        <f>'WEEKLY COMPETITIVE REPORT'!J21/Y4</f>
        <v>7596.714361420243</v>
      </c>
      <c r="K21" s="22">
        <f>'WEEKLY COMPETITIVE REPORT'!K21</f>
        <v>456</v>
      </c>
      <c r="L21" s="22">
        <f>'WEEKLY COMPETITIVE REPORT'!L21</f>
        <v>1063</v>
      </c>
      <c r="M21" s="64">
        <f>'WEEKLY COMPETITIVE REPORT'!M21</f>
        <v>-56.784094872689224</v>
      </c>
      <c r="N21" s="14">
        <f aca="true" t="shared" si="3" ref="N21:N33">I21/H21</f>
        <v>364.7765412471295</v>
      </c>
      <c r="O21" s="37">
        <f>'WEEKLY COMPETITIVE REPORT'!O21</f>
        <v>9</v>
      </c>
      <c r="P21" s="14">
        <f>'WEEKLY COMPETITIVE REPORT'!P21/Y4</f>
        <v>4692.633810280869</v>
      </c>
      <c r="Q21" s="14">
        <f>'WEEKLY COMPETITIVE REPORT'!Q21/Y4</f>
        <v>9961.579226285108</v>
      </c>
      <c r="R21" s="22">
        <f>'WEEKLY COMPETITIVE REPORT'!R21</f>
        <v>724</v>
      </c>
      <c r="S21" s="22">
        <f>'WEEKLY COMPETITIVE REPORT'!S21</f>
        <v>1480</v>
      </c>
      <c r="T21" s="64">
        <f>'WEEKLY COMPETITIVE REPORT'!T21</f>
        <v>-52.892671897858754</v>
      </c>
      <c r="U21" s="14">
        <f>'WEEKLY COMPETITIVE REPORT'!U21/Y4</f>
        <v>26505.034446210917</v>
      </c>
      <c r="V21" s="14">
        <f aca="true" t="shared" si="4" ref="V21:V33">P21/O21</f>
        <v>521.4037566978743</v>
      </c>
      <c r="W21" s="25">
        <f aca="true" t="shared" si="5" ref="W21:W33">P21+U21</f>
        <v>31197.668256491786</v>
      </c>
      <c r="X21" s="22">
        <f>'WEEKLY COMPETITIVE REPORT'!X21</f>
        <v>4105</v>
      </c>
      <c r="Y21" s="56">
        <f>'WEEKLY COMPETITIVE REPORT'!Y21</f>
        <v>4829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LINCOLN</v>
      </c>
      <c r="D22" s="4" t="str">
        <f>'WEEKLY COMPETITIVE REPORT'!D22</f>
        <v>LINCOLN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8</v>
      </c>
      <c r="H22" s="37">
        <f>'WEEKLY COMPETITIVE REPORT'!H22</f>
        <v>2</v>
      </c>
      <c r="I22" s="14">
        <f>'WEEKLY COMPETITIVE REPORT'!I22/Y4</f>
        <v>3177.000529941706</v>
      </c>
      <c r="J22" s="14">
        <f>'WEEKLY COMPETITIVE REPORT'!J22/Y4</f>
        <v>5345.786963434022</v>
      </c>
      <c r="K22" s="22">
        <f>'WEEKLY COMPETITIVE REPORT'!K22</f>
        <v>398</v>
      </c>
      <c r="L22" s="22">
        <f>'WEEKLY COMPETITIVE REPORT'!L22</f>
        <v>693</v>
      </c>
      <c r="M22" s="64">
        <f>'WEEKLY COMPETITIVE REPORT'!M22</f>
        <v>-40.57001239157373</v>
      </c>
      <c r="N22" s="14">
        <f t="shared" si="3"/>
        <v>1588.500264970853</v>
      </c>
      <c r="O22" s="37">
        <f>'WEEKLY COMPETITIVE REPORT'!O22</f>
        <v>2</v>
      </c>
      <c r="P22" s="14">
        <f>'WEEKLY COMPETITIVE REPORT'!P22/Y4</f>
        <v>4540.275569687335</v>
      </c>
      <c r="Q22" s="14">
        <f>'WEEKLY COMPETITIVE REPORT'!Q22/Y4</f>
        <v>7428.45786963434</v>
      </c>
      <c r="R22" s="22">
        <f>'WEEKLY COMPETITIVE REPORT'!R22</f>
        <v>599</v>
      </c>
      <c r="S22" s="22">
        <f>'WEEKLY COMPETITIVE REPORT'!S22</f>
        <v>995</v>
      </c>
      <c r="T22" s="64">
        <f>'WEEKLY COMPETITIVE REPORT'!T22</f>
        <v>-38.87997146424112</v>
      </c>
      <c r="U22" s="14">
        <f>'WEEKLY COMPETITIVE REPORT'!U22/Y4</f>
        <v>49817.170111287756</v>
      </c>
      <c r="V22" s="14">
        <f t="shared" si="4"/>
        <v>2270.1377848436673</v>
      </c>
      <c r="W22" s="25">
        <f t="shared" si="5"/>
        <v>54357.44568097509</v>
      </c>
      <c r="X22" s="22">
        <f>'WEEKLY COMPETITIVE REPORT'!X22</f>
        <v>6734</v>
      </c>
      <c r="Y22" s="56">
        <f>'WEEKLY COMPETITIVE REPORT'!Y22</f>
        <v>7333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LIFE OF PI</v>
      </c>
      <c r="D23" s="4" t="str">
        <f>'WEEKLY COMPETITIVE REPORT'!D23</f>
        <v>PIJEVO ŽIVLJENJE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13</v>
      </c>
      <c r="H23" s="37">
        <f>'WEEKLY COMPETITIVE REPORT'!H23</f>
        <v>16</v>
      </c>
      <c r="I23" s="14">
        <f>'WEEKLY COMPETITIVE REPORT'!I23/Y4</f>
        <v>1866.7196608373079</v>
      </c>
      <c r="J23" s="14">
        <f>'WEEKLY COMPETITIVE REPORT'!J23/Y4</f>
        <v>5557.76364599894</v>
      </c>
      <c r="K23" s="22">
        <f>'WEEKLY COMPETITIVE REPORT'!K23</f>
        <v>232</v>
      </c>
      <c r="L23" s="22">
        <f>'WEEKLY COMPETITIVE REPORT'!L23</f>
        <v>780</v>
      </c>
      <c r="M23" s="64">
        <f>'WEEKLY COMPETITIVE REPORT'!M23</f>
        <v>-66.41239570917759</v>
      </c>
      <c r="N23" s="14">
        <f t="shared" si="3"/>
        <v>116.66997880233174</v>
      </c>
      <c r="O23" s="37">
        <f>'WEEKLY COMPETITIVE REPORT'!O23</f>
        <v>16</v>
      </c>
      <c r="P23" s="14">
        <f>'WEEKLY COMPETITIVE REPORT'!P23/Y4</f>
        <v>3517.4880763116057</v>
      </c>
      <c r="Q23" s="14">
        <f>'WEEKLY COMPETITIVE REPORT'!Q23/Y4</f>
        <v>8131.955484896661</v>
      </c>
      <c r="R23" s="22">
        <f>'WEEKLY COMPETITIVE REPORT'!R23</f>
        <v>474</v>
      </c>
      <c r="S23" s="22">
        <f>'WEEKLY COMPETITIVE REPORT'!S23</f>
        <v>1203</v>
      </c>
      <c r="T23" s="64">
        <f>'WEEKLY COMPETITIVE REPORT'!T23</f>
        <v>-56.74486803519061</v>
      </c>
      <c r="U23" s="14">
        <f>'WEEKLY COMPETITIVE REPORT'!U23/Y4</f>
        <v>281149.97350291465</v>
      </c>
      <c r="V23" s="14">
        <f t="shared" si="4"/>
        <v>219.84300476947536</v>
      </c>
      <c r="W23" s="25">
        <f t="shared" si="5"/>
        <v>284667.46157922625</v>
      </c>
      <c r="X23" s="22">
        <f>'WEEKLY COMPETITIVE REPORT'!X23</f>
        <v>38589</v>
      </c>
      <c r="Y23" s="56">
        <f>'WEEKLY COMPETITIVE REPORT'!Y23</f>
        <v>39063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IDENTITY THIEF</v>
      </c>
      <c r="D24" s="4" t="str">
        <f>'WEEKLY COMPETITIVE REPORT'!D24</f>
        <v>TATICA IDENTITETE</v>
      </c>
      <c r="E24" s="4" t="str">
        <f>'WEEKLY COMPETITIVE REPORT'!E24</f>
        <v>UNI</v>
      </c>
      <c r="F24" s="4" t="str">
        <f>'WEEKLY COMPETITIVE REPORT'!F24</f>
        <v>Karantanija</v>
      </c>
      <c r="G24" s="37">
        <f>'WEEKLY COMPETITIVE REPORT'!G24</f>
        <v>6</v>
      </c>
      <c r="H24" s="37">
        <f>'WEEKLY COMPETITIVE REPORT'!H24</f>
        <v>7</v>
      </c>
      <c r="I24" s="14">
        <f>'WEEKLY COMPETITIVE REPORT'!I24/Y4</f>
        <v>2091.944886062533</v>
      </c>
      <c r="J24" s="14">
        <f>'WEEKLY COMPETITIVE REPORT'!J24/Y4</f>
        <v>5531.266560678325</v>
      </c>
      <c r="K24" s="22">
        <f>'WEEKLY COMPETITIVE REPORT'!K24</f>
        <v>304</v>
      </c>
      <c r="L24" s="22">
        <f>'WEEKLY COMPETITIVE REPORT'!L24</f>
        <v>799</v>
      </c>
      <c r="M24" s="64">
        <f>'WEEKLY COMPETITIVE REPORT'!M24</f>
        <v>-62.17964071856287</v>
      </c>
      <c r="N24" s="14">
        <f t="shared" si="3"/>
        <v>298.8492694375047</v>
      </c>
      <c r="O24" s="37">
        <f>'WEEKLY COMPETITIVE REPORT'!O24</f>
        <v>7</v>
      </c>
      <c r="P24" s="14">
        <f>'WEEKLY COMPETITIVE REPORT'!P24/Y4</f>
        <v>3178.325384207737</v>
      </c>
      <c r="Q24" s="14">
        <f>'WEEKLY COMPETITIVE REPORT'!Q24/Y4</f>
        <v>6883.942766295707</v>
      </c>
      <c r="R24" s="22">
        <f>'WEEKLY COMPETITIVE REPORT'!R24</f>
        <v>521</v>
      </c>
      <c r="S24" s="22">
        <f>'WEEKLY COMPETITIVE REPORT'!S24</f>
        <v>1100</v>
      </c>
      <c r="T24" s="64">
        <f>'WEEKLY COMPETITIVE REPORT'!T24</f>
        <v>-53.82986913010008</v>
      </c>
      <c r="U24" s="14">
        <f>'WEEKLY COMPETITIVE REPORT'!U24/Y4</f>
        <v>67811.34075251722</v>
      </c>
      <c r="V24" s="14">
        <f t="shared" si="4"/>
        <v>454.04648345824813</v>
      </c>
      <c r="W24" s="25">
        <f t="shared" si="5"/>
        <v>70989.66613672496</v>
      </c>
      <c r="X24" s="22">
        <f>'WEEKLY COMPETITIVE REPORT'!X24</f>
        <v>10892</v>
      </c>
      <c r="Y24" s="56">
        <f>'WEEKLY COMPETITIVE REPORT'!Y24</f>
        <v>11413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MOVIE 43</v>
      </c>
      <c r="D25" s="4" t="str">
        <f>'WEEKLY COMPETITIVE REPORT'!D25</f>
        <v>FILM 43</v>
      </c>
      <c r="E25" s="4" t="str">
        <f>'WEEKLY COMPETITIVE REPORT'!E25</f>
        <v>IND</v>
      </c>
      <c r="F25" s="4" t="str">
        <f>'WEEKLY COMPETITIVE REPORT'!F25</f>
        <v>Karantanija</v>
      </c>
      <c r="G25" s="37">
        <f>'WEEKLY COMPETITIVE REPORT'!G25</f>
        <v>8</v>
      </c>
      <c r="H25" s="37">
        <f>'WEEKLY COMPETITIVE REPORT'!H25</f>
        <v>8</v>
      </c>
      <c r="I25" s="14">
        <f>'WEEKLY COMPETITIVE REPORT'!I25/Y4</f>
        <v>2113.142554319025</v>
      </c>
      <c r="J25" s="14">
        <f>'WEEKLY COMPETITIVE REPORT'!J25/Y4</f>
        <v>2913.3545310015897</v>
      </c>
      <c r="K25" s="22">
        <f>'WEEKLY COMPETITIVE REPORT'!K25</f>
        <v>313</v>
      </c>
      <c r="L25" s="22">
        <f>'WEEKLY COMPETITIVE REPORT'!L25</f>
        <v>409</v>
      </c>
      <c r="M25" s="64">
        <f>'WEEKLY COMPETITIVE REPORT'!M25</f>
        <v>-27.467030468394725</v>
      </c>
      <c r="N25" s="14">
        <f t="shared" si="3"/>
        <v>264.1428192898781</v>
      </c>
      <c r="O25" s="37">
        <f>'WEEKLY COMPETITIVE REPORT'!O25</f>
        <v>8</v>
      </c>
      <c r="P25" s="14">
        <f>'WEEKLY COMPETITIVE REPORT'!P25/Y4</f>
        <v>2873.6089030206676</v>
      </c>
      <c r="Q25" s="14">
        <f>'WEEKLY COMPETITIVE REPORT'!Q25/Y4</f>
        <v>3693.6936936936936</v>
      </c>
      <c r="R25" s="22">
        <f>'WEEKLY COMPETITIVE REPORT'!R25</f>
        <v>440</v>
      </c>
      <c r="S25" s="22">
        <f>'WEEKLY COMPETITIVE REPORT'!S25</f>
        <v>554</v>
      </c>
      <c r="T25" s="64">
        <f>'WEEKLY COMPETITIVE REPORT'!T25</f>
        <v>-22.20229555236729</v>
      </c>
      <c r="U25" s="14">
        <f>'WEEKLY COMPETITIVE REPORT'!U25/Y4</f>
        <v>133797.03232644408</v>
      </c>
      <c r="V25" s="14">
        <f t="shared" si="4"/>
        <v>359.20111287758345</v>
      </c>
      <c r="W25" s="25">
        <f t="shared" si="5"/>
        <v>136670.64122946476</v>
      </c>
      <c r="X25" s="22">
        <f>'WEEKLY COMPETITIVE REPORT'!X25</f>
        <v>21376</v>
      </c>
      <c r="Y25" s="56">
        <f>'WEEKLY COMPETITIVE REPORT'!Y25</f>
        <v>21816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ANNA KARENINA</v>
      </c>
      <c r="D26" s="4" t="str">
        <f>'WEEKLY COMPETITIVE REPORT'!D26</f>
        <v>ANA KARENINA</v>
      </c>
      <c r="E26" s="4" t="str">
        <f>'WEEKLY COMPETITIVE REPORT'!E26</f>
        <v>UNI</v>
      </c>
      <c r="F26" s="4" t="str">
        <f>'WEEKLY COMPETITIVE REPORT'!F26</f>
        <v>Karantanija</v>
      </c>
      <c r="G26" s="37">
        <f>'WEEKLY COMPETITIVE REPORT'!G26</f>
        <v>10</v>
      </c>
      <c r="H26" s="37">
        <f>'WEEKLY COMPETITIVE REPORT'!H26</f>
        <v>14</v>
      </c>
      <c r="I26" s="14">
        <f>'WEEKLY COMPETITIVE REPORT'!I26/Y4</f>
        <v>1685.214626391097</v>
      </c>
      <c r="J26" s="14">
        <f>'WEEKLY COMPETITIVE REPORT'!J26/Y4</f>
        <v>3025.9671436142025</v>
      </c>
      <c r="K26" s="22">
        <f>'WEEKLY COMPETITIVE REPORT'!K26</f>
        <v>281</v>
      </c>
      <c r="L26" s="22">
        <f>'WEEKLY COMPETITIVE REPORT'!L26</f>
        <v>472</v>
      </c>
      <c r="M26" s="64">
        <f>'WEEKLY COMPETITIVE REPORT'!M26</f>
        <v>-44.30823117338003</v>
      </c>
      <c r="N26" s="14">
        <f t="shared" si="3"/>
        <v>120.37247331364979</v>
      </c>
      <c r="O26" s="37">
        <f>'WEEKLY COMPETITIVE REPORT'!O26</f>
        <v>14</v>
      </c>
      <c r="P26" s="14">
        <f>'WEEKLY COMPETITIVE REPORT'!P26/Y4</f>
        <v>2431.1075781664017</v>
      </c>
      <c r="Q26" s="14">
        <f>'WEEKLY COMPETITIVE REPORT'!Q26/Y4</f>
        <v>3884.47270800212</v>
      </c>
      <c r="R26" s="22">
        <f>'WEEKLY COMPETITIVE REPORT'!R26</f>
        <v>427</v>
      </c>
      <c r="S26" s="22">
        <f>'WEEKLY COMPETITIVE REPORT'!S26</f>
        <v>617</v>
      </c>
      <c r="T26" s="64">
        <f>'WEEKLY COMPETITIVE REPORT'!T26</f>
        <v>-37.41473396998636</v>
      </c>
      <c r="U26" s="14">
        <f>'WEEKLY COMPETITIVE REPORT'!U26/Y4</f>
        <v>143956.0148383678</v>
      </c>
      <c r="V26" s="14">
        <f t="shared" si="4"/>
        <v>173.6505412976001</v>
      </c>
      <c r="W26" s="25">
        <f t="shared" si="5"/>
        <v>146387.1224165342</v>
      </c>
      <c r="X26" s="22">
        <f>'WEEKLY COMPETITIVE REPORT'!X26</f>
        <v>22337</v>
      </c>
      <c r="Y26" s="56">
        <f>'WEEKLY COMPETITIVE REPORT'!Y26</f>
        <v>22764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DJANGO UNCHAINED</v>
      </c>
      <c r="D27" s="4" t="str">
        <f>'WEEKLY COMPETITIVE REPORT'!D27</f>
        <v>DJANGO BREZ OKOVOV</v>
      </c>
      <c r="E27" s="4" t="str">
        <f>'WEEKLY COMPETITIVE REPORT'!E27</f>
        <v>SONY</v>
      </c>
      <c r="F27" s="4" t="str">
        <f>'WEEKLY COMPETITIVE REPORT'!F27</f>
        <v>CF</v>
      </c>
      <c r="G27" s="37">
        <f>'WEEKLY COMPETITIVE REPORT'!G27</f>
        <v>9</v>
      </c>
      <c r="H27" s="37">
        <f>'WEEKLY COMPETITIVE REPORT'!H27</f>
        <v>13</v>
      </c>
      <c r="I27" s="14">
        <f>'WEEKLY COMPETITIVE REPORT'!I27/Y4</f>
        <v>1357.975622681505</v>
      </c>
      <c r="J27" s="14">
        <f>'WEEKLY COMPETITIVE REPORT'!J27/Y17</f>
        <v>0.842668863261944</v>
      </c>
      <c r="K27" s="22">
        <f>'WEEKLY COMPETITIVE REPORT'!K27</f>
        <v>177</v>
      </c>
      <c r="L27" s="22">
        <f>'WEEKLY COMPETITIVE REPORT'!L27</f>
        <v>346</v>
      </c>
      <c r="M27" s="64">
        <f>'WEEKLY COMPETITIVE REPORT'!M27</f>
        <v>-49.90224828934507</v>
      </c>
      <c r="N27" s="14">
        <f t="shared" si="3"/>
        <v>104.4596632831927</v>
      </c>
      <c r="O27" s="37">
        <f>'WEEKLY COMPETITIVE REPORT'!O27</f>
        <v>13</v>
      </c>
      <c r="P27" s="14">
        <f>'WEEKLY COMPETITIVE REPORT'!P27/Y4</f>
        <v>2200.5829358770534</v>
      </c>
      <c r="Q27" s="14">
        <f>'WEEKLY COMPETITIVE REPORT'!Q27/Y17</f>
        <v>1.366144975288303</v>
      </c>
      <c r="R27" s="22">
        <f>'WEEKLY COMPETITIVE REPORT'!R27</f>
        <v>314</v>
      </c>
      <c r="S27" s="22">
        <f>'WEEKLY COMPETITIVE REPORT'!S27</f>
        <v>634</v>
      </c>
      <c r="T27" s="64">
        <f>'WEEKLY COMPETITIVE REPORT'!T27</f>
        <v>-49.92463069038288</v>
      </c>
      <c r="U27" s="14">
        <f>'WEEKLY COMPETITIVE REPORT'!U27/Y17</f>
        <v>50.23682042833608</v>
      </c>
      <c r="V27" s="14">
        <f t="shared" si="4"/>
        <v>169.27561045208103</v>
      </c>
      <c r="W27" s="25">
        <f t="shared" si="5"/>
        <v>2250.8197563053895</v>
      </c>
      <c r="X27" s="22">
        <f>'WEEKLY COMPETITIVE REPORT'!X27</f>
        <v>24672</v>
      </c>
      <c r="Y27" s="56">
        <f>'WEEKLY COMPETITIVE REPORT'!Y27</f>
        <v>24986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HANSEL &amp; GRETEL: WITCH HUNTERS</v>
      </c>
      <c r="D28" s="4" t="str">
        <f>'WEEKLY COMPETITIVE REPORT'!D28</f>
        <v>LOVCA NA ČAROVNICE</v>
      </c>
      <c r="E28" s="4" t="str">
        <f>'WEEKLY COMPETITIVE REPORT'!E28</f>
        <v>PAR</v>
      </c>
      <c r="F28" s="4" t="str">
        <f>'WEEKLY COMPETITIVE REPORT'!F28</f>
        <v>Karantanija</v>
      </c>
      <c r="G28" s="37">
        <f>'WEEKLY COMPETITIVE REPORT'!G28</f>
        <v>7</v>
      </c>
      <c r="H28" s="37">
        <f>'WEEKLY COMPETITIVE REPORT'!H28</f>
        <v>10</v>
      </c>
      <c r="I28" s="14">
        <f>'WEEKLY COMPETITIVE REPORT'!I28/Y4</f>
        <v>1616.3222045574987</v>
      </c>
      <c r="J28" s="14">
        <f>'WEEKLY COMPETITIVE REPORT'!J28/Y17</f>
        <v>0.6589785831960461</v>
      </c>
      <c r="K28" s="22">
        <f>'WEEKLY COMPETITIVE REPORT'!K28</f>
        <v>250</v>
      </c>
      <c r="L28" s="22">
        <f>'WEEKLY COMPETITIVE REPORT'!L28</f>
        <v>312</v>
      </c>
      <c r="M28" s="64">
        <f>'WEEKLY COMPETITIVE REPORT'!M28</f>
        <v>-23.75</v>
      </c>
      <c r="N28" s="14">
        <f t="shared" si="3"/>
        <v>161.63222045574986</v>
      </c>
      <c r="O28" s="37">
        <f>'WEEKLY COMPETITIVE REPORT'!O28</f>
        <v>10</v>
      </c>
      <c r="P28" s="14">
        <f>'WEEKLY COMPETITIVE REPORT'!P28/Y4</f>
        <v>1968.7334393216745</v>
      </c>
      <c r="Q28" s="14">
        <f>'WEEKLY COMPETITIVE REPORT'!Q28/Y17</f>
        <v>0.800658978583196</v>
      </c>
      <c r="R28" s="22">
        <f>'WEEKLY COMPETITIVE REPORT'!R28</f>
        <v>318</v>
      </c>
      <c r="S28" s="22">
        <f>'WEEKLY COMPETITIVE REPORT'!S28</f>
        <v>398</v>
      </c>
      <c r="T28" s="64">
        <f>'WEEKLY COMPETITIVE REPORT'!T28</f>
        <v>-23.559670781893004</v>
      </c>
      <c r="U28" s="14">
        <f>'WEEKLY COMPETITIVE REPORT'!U28/Y17</f>
        <v>26.51812191103789</v>
      </c>
      <c r="V28" s="14">
        <f t="shared" si="4"/>
        <v>196.87334393216744</v>
      </c>
      <c r="W28" s="25">
        <f t="shared" si="5"/>
        <v>1995.2515612327124</v>
      </c>
      <c r="X28" s="22">
        <f>'WEEKLY COMPETITIVE REPORT'!X28</f>
        <v>13942</v>
      </c>
      <c r="Y28" s="56">
        <f>'WEEKLY COMPETITIVE REPORT'!Y28</f>
        <v>14260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KON-TIKI</v>
      </c>
      <c r="D29" s="4" t="str">
        <f>'WEEKLY COMPETITIVE REPORT'!D29</f>
        <v>KON-TIKI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4</v>
      </c>
      <c r="H29" s="37">
        <f>'WEEKLY COMPETITIVE REPORT'!H29</f>
        <v>1</v>
      </c>
      <c r="I29" s="14">
        <f>'WEEKLY COMPETITIVE REPORT'!I29/Y4</f>
        <v>1232.114467408585</v>
      </c>
      <c r="J29" s="14">
        <f>'WEEKLY COMPETITIVE REPORT'!J29/Y17</f>
        <v>0.4600494233937397</v>
      </c>
      <c r="K29" s="22">
        <f>'WEEKLY COMPETITIVE REPORT'!K29</f>
        <v>156</v>
      </c>
      <c r="L29" s="22">
        <f>'WEEKLY COMPETITIVE REPORT'!L29</f>
        <v>200</v>
      </c>
      <c r="M29" s="64">
        <f>'WEEKLY COMPETITIVE REPORT'!M29</f>
        <v>-16.741271262309752</v>
      </c>
      <c r="N29" s="14">
        <f t="shared" si="3"/>
        <v>1232.114467408585</v>
      </c>
      <c r="O29" s="37">
        <f>'WEEKLY COMPETITIVE REPORT'!O29</f>
        <v>1</v>
      </c>
      <c r="P29" s="14">
        <f>'WEEKLY COMPETITIVE REPORT'!P29/Y4</f>
        <v>1679.915209326974</v>
      </c>
      <c r="Q29" s="14">
        <f>'WEEKLY COMPETITIVE REPORT'!Q29/Y17</f>
        <v>0.693986820428336</v>
      </c>
      <c r="R29" s="22">
        <f>'WEEKLY COMPETITIVE REPORT'!R29</f>
        <v>223</v>
      </c>
      <c r="S29" s="22">
        <f>'WEEKLY COMPETITIVE REPORT'!S29</f>
        <v>305</v>
      </c>
      <c r="T29" s="64">
        <f>'WEEKLY COMPETITIVE REPORT'!T29</f>
        <v>-24.747774480712167</v>
      </c>
      <c r="U29" s="14">
        <f>'WEEKLY COMPETITIVE REPORT'!U29/Y4</f>
        <v>8827.503974562798</v>
      </c>
      <c r="V29" s="14">
        <f t="shared" si="4"/>
        <v>1679.915209326974</v>
      </c>
      <c r="W29" s="25">
        <f t="shared" si="5"/>
        <v>10507.419183889771</v>
      </c>
      <c r="X29" s="22">
        <f>'WEEKLY COMPETITIVE REPORT'!X29</f>
        <v>1221</v>
      </c>
      <c r="Y29" s="56">
        <f>'WEEKLY COMPETITIVE REPORT'!Y29</f>
        <v>1444</v>
      </c>
    </row>
    <row r="30" spans="1:25" ht="12.75">
      <c r="A30" s="51">
        <v>17</v>
      </c>
      <c r="B30" s="4" t="str">
        <f>'WEEKLY COMPETITIVE REPORT'!B30</f>
        <v>New</v>
      </c>
      <c r="C30" s="4" t="str">
        <f>'WEEKLY COMPETITIVE REPORT'!C30</f>
        <v>BEYOND THE HILLS</v>
      </c>
      <c r="D30" s="4" t="str">
        <f>'WEEKLY COMPETITIVE REPORT'!D30</f>
        <v>DALEČ ZA GRIČI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1</v>
      </c>
      <c r="H30" s="37">
        <f>'WEEKLY COMPETITIVE REPORT'!H30</f>
        <v>1</v>
      </c>
      <c r="I30" s="14">
        <f>'WEEKLY COMPETITIVE REPORT'!I30/Y4</f>
        <v>981.7170111287758</v>
      </c>
      <c r="J30" s="14">
        <f>'WEEKLY COMPETITIVE REPORT'!J30/Y17</f>
        <v>0</v>
      </c>
      <c r="K30" s="22">
        <f>'WEEKLY COMPETITIVE REPORT'!K30</f>
        <v>164</v>
      </c>
      <c r="L30" s="22">
        <f>'WEEKLY COMPETITIVE REPORT'!L30</f>
        <v>0</v>
      </c>
      <c r="M30" s="64">
        <f>'WEEKLY COMPETITIVE REPORT'!M30</f>
        <v>0</v>
      </c>
      <c r="N30" s="14">
        <f t="shared" si="3"/>
        <v>981.7170111287758</v>
      </c>
      <c r="O30" s="37">
        <f>'WEEKLY COMPETITIVE REPORT'!O30</f>
        <v>1</v>
      </c>
      <c r="P30" s="14">
        <f>'WEEKLY COMPETITIVE REPORT'!P30/Y4</f>
        <v>1581.8759936406996</v>
      </c>
      <c r="Q30" s="14">
        <f>'WEEKLY COMPETITIVE REPORT'!Q30/Y17</f>
        <v>0</v>
      </c>
      <c r="R30" s="22">
        <f>'WEEKLY COMPETITIVE REPORT'!R30</f>
        <v>266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3608.9030206677267</v>
      </c>
      <c r="V30" s="14">
        <f t="shared" si="4"/>
        <v>1581.8759936406996</v>
      </c>
      <c r="W30" s="25">
        <f t="shared" si="5"/>
        <v>5190.779014308426</v>
      </c>
      <c r="X30" s="22">
        <f>'WEEKLY COMPETITIVE REPORT'!X30</f>
        <v>757</v>
      </c>
      <c r="Y30" s="56">
        <f>'WEEKLY COMPETITIVE REPORT'!Y30</f>
        <v>1023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150</v>
      </c>
      <c r="I34" s="32">
        <f>SUM(I14:I33)</f>
        <v>96706.41229464758</v>
      </c>
      <c r="J34" s="31">
        <f>SUM(J14:J33)</f>
        <v>111166.50859671085</v>
      </c>
      <c r="K34" s="31">
        <f>SUM(K14:K33)</f>
        <v>13894</v>
      </c>
      <c r="L34" s="31">
        <f>SUM(L14:L33)</f>
        <v>16745</v>
      </c>
      <c r="M34" s="64">
        <f>'WEEKLY COMPETITIVE REPORT'!M34</f>
        <v>-68.66403365673564</v>
      </c>
      <c r="N34" s="32">
        <f>I34/H34</f>
        <v>644.7094152976506</v>
      </c>
      <c r="O34" s="40">
        <f>'WEEKLY COMPETITIVE REPORT'!O34</f>
        <v>150</v>
      </c>
      <c r="P34" s="31">
        <f>SUM(P14:P33)</f>
        <v>132322.46952835185</v>
      </c>
      <c r="Q34" s="31">
        <f>SUM(Q14:Q33)</f>
        <v>145377.794548061</v>
      </c>
      <c r="R34" s="31">
        <f>SUM(R14:R33)</f>
        <v>20751</v>
      </c>
      <c r="S34" s="31">
        <f>SUM(S14:S33)</f>
        <v>23868</v>
      </c>
      <c r="T34" s="65">
        <f>P34/Q34-100%</f>
        <v>-0.08980274504985108</v>
      </c>
      <c r="U34" s="31">
        <f>SUM(U14:U33)</f>
        <v>1080690.1624675114</v>
      </c>
      <c r="V34" s="32">
        <f>P34/O34</f>
        <v>882.149796855679</v>
      </c>
      <c r="W34" s="31">
        <f>SUM(W14:W33)</f>
        <v>1213012.6319958635</v>
      </c>
      <c r="X34" s="31">
        <f>SUM(X14:X33)</f>
        <v>204613</v>
      </c>
      <c r="Y34" s="35">
        <f>SUM(Y14:Y33)</f>
        <v>225364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2013-03-21T11:57:35Z</dcterms:modified>
  <cp:category/>
  <cp:version/>
  <cp:contentType/>
  <cp:contentStatus/>
</cp:coreProperties>
</file>