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30" windowWidth="27240" windowHeight="68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<sst xmlns="http://schemas.openxmlformats.org/spreadsheetml/2006/main" count="266" uniqueCount="99">
  <si>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</si>
  <si>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</si>
  <si>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</si>
  <si>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</si>
  <si>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</si>
  <si>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</si>
  <si>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</si>
  <si>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</si>
  <si>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</si>
  <si>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</si>
  <si>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</si>
  <si>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</si>
  <si>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</si>
  <si>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</si>
  <si>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</si>
  <si>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</si>
  <si>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</si>
  <si>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</si>
  <si>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</si>
  <si>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</si>
  <si>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</si>
  <si>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</si>
  <si>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</si>
  <si>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</si>
  <si>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</si>
  <si>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</si>
  <si>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</si>
  <si>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</si>
  <si>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</si>
  <si>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</si>
  <si>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</si>
  <si>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</si>
  <si>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</si>
  <si>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</si>
  <si>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</si>
  <si>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</si>
  <si>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</si>
  <si>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</si>
  <si>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</si>
  <si>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</si>
  <si>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</si>
  <si>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</si>
  <si>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</si>
  <si>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</si>
  <si>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</si>
  <si>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</si>
  <si>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</si>
  <si>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CF</t>
  </si>
  <si>
    <t>Cinemania</t>
  </si>
  <si>
    <t>SONY</t>
  </si>
  <si>
    <t>PAR</t>
  </si>
  <si>
    <t>UNI</t>
  </si>
  <si>
    <t>LIFE OF PI</t>
  </si>
  <si>
    <t>PIJEVO ŽIVLJENJE</t>
  </si>
  <si>
    <t>FOX</t>
  </si>
  <si>
    <t>New</t>
  </si>
  <si>
    <t>ANNA KARENINA</t>
  </si>
  <si>
    <t>ANA KARENINA</t>
  </si>
  <si>
    <t>DJANGO UNCHAINED</t>
  </si>
  <si>
    <t>DJANGO BREZ OKOVOV</t>
  </si>
  <si>
    <t>MOVIE 43</t>
  </si>
  <si>
    <t>FILM 43</t>
  </si>
  <si>
    <t>LINCOLN</t>
  </si>
  <si>
    <t>HANSEL &amp; GRETEL: WITCH HUNTERS</t>
  </si>
  <si>
    <t>LOVCA NA ČAROVNICE</t>
  </si>
  <si>
    <t>TATICA IDENTITETE</t>
  </si>
  <si>
    <t>A GOOD DAY TO DIE HARD</t>
  </si>
  <si>
    <t>UMRI POKONČNO: DOBER DAN ZA SMRT</t>
  </si>
  <si>
    <t>WRECK IT RALPH</t>
  </si>
  <si>
    <t>RAZBIJAČ RALPH</t>
  </si>
  <si>
    <t>BVI</t>
  </si>
  <si>
    <t>CENEX</t>
  </si>
  <si>
    <t>KON-TIKI</t>
  </si>
  <si>
    <t>MAMA</t>
  </si>
  <si>
    <t>BROKEN CITY</t>
  </si>
  <si>
    <t>PODKUPLJENO MESTO</t>
  </si>
  <si>
    <t>OZ THE GREAT AND POWERFUL</t>
  </si>
  <si>
    <t>MOGOČNI OZ</t>
  </si>
  <si>
    <t>21 &amp; OVER</t>
  </si>
  <si>
    <t>POLNIH 21</t>
  </si>
  <si>
    <t>I GIVE IT A YEAR</t>
  </si>
  <si>
    <t>PRVO LETO PO POROKI</t>
  </si>
  <si>
    <t>SILVER LININGS PLAY BOOK</t>
  </si>
  <si>
    <t>ZA DEŽJEM POSIJE SONCE</t>
  </si>
  <si>
    <t>BEYOND THE HILLS</t>
  </si>
  <si>
    <t>DALEČ ZA GRIČI</t>
  </si>
  <si>
    <t>IDENTITY THIEF</t>
  </si>
  <si>
    <t>21 - Mar</t>
  </si>
  <si>
    <t>27 - Mar</t>
  </si>
  <si>
    <t>22 - Mar</t>
  </si>
  <si>
    <t>24 - Mar</t>
  </si>
  <si>
    <t>HYDE PARK ON HUDSON</t>
  </si>
  <si>
    <t>HYDE PARK NA REKI HUDSON</t>
  </si>
  <si>
    <t>MASTER</t>
  </si>
  <si>
    <t>NEW</t>
  </si>
  <si>
    <t>JACK THE GIANT SLAYER</t>
  </si>
  <si>
    <t>JACK, MORILEC VELIKANOV 3D</t>
  </si>
  <si>
    <t>WB</t>
  </si>
  <si>
    <t>GOSPODAR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</si>
</sst>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7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38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8" t="s">
        <v>1</v>
      </c>
      <c r="D4" s="7"/>
      <c r="E4" s="9"/>
      <c r="F4" s="9"/>
      <c r="G4" s="20" t="s">
        <v>2</v>
      </c>
      <c r="H4" s="21"/>
      <c r="I4" s="21"/>
      <c r="J4" s="21"/>
      <c r="K4" s="82" t="s">
        <v>89</v>
      </c>
      <c r="L4" s="21"/>
      <c r="M4" s="81" t="s">
        <v>90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0.7573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0" t="s">
        <v>87</v>
      </c>
      <c r="L5" s="8"/>
      <c r="M5" s="83" t="s">
        <v>88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12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7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7">
        <v>41358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 t="s">
        <v>94</v>
      </c>
      <c r="C14" s="4" t="s">
        <v>95</v>
      </c>
      <c r="D14" s="4" t="s">
        <v>96</v>
      </c>
      <c r="E14" s="16" t="s">
        <v>97</v>
      </c>
      <c r="F14" s="16" t="s">
        <v>45</v>
      </c>
      <c r="G14" s="38">
        <v>1</v>
      </c>
      <c r="H14" s="38">
        <v>11</v>
      </c>
      <c r="I14" s="23">
        <v>11858</v>
      </c>
      <c r="J14" s="23"/>
      <c r="K14" s="102">
        <v>2086</v>
      </c>
      <c r="L14" s="102"/>
      <c r="M14" s="67"/>
      <c r="N14" s="15">
        <f aca="true" t="shared" si="0" ref="N14:N34">I14/H14</f>
        <v>1078</v>
      </c>
      <c r="O14" s="73">
        <v>11</v>
      </c>
      <c r="P14" s="15"/>
      <c r="Q14" s="15"/>
      <c r="R14" s="15"/>
      <c r="S14" s="15"/>
      <c r="T14" s="67"/>
      <c r="U14" s="74"/>
      <c r="V14" s="15">
        <f aca="true" t="shared" si="1" ref="V14:V34">P14/O14</f>
        <v>0</v>
      </c>
      <c r="W14" s="89">
        <v>12824</v>
      </c>
      <c r="X14" s="89"/>
      <c r="Y14" s="89">
        <v>2262</v>
      </c>
    </row>
    <row r="15" spans="1:25" ht="12.75">
      <c r="A15" s="72">
        <v>2</v>
      </c>
      <c r="B15" s="72">
        <v>1</v>
      </c>
      <c r="C15" s="84" t="s">
        <v>78</v>
      </c>
      <c r="D15" s="84" t="s">
        <v>79</v>
      </c>
      <c r="E15" s="16" t="s">
        <v>46</v>
      </c>
      <c r="F15" s="16" t="s">
        <v>35</v>
      </c>
      <c r="G15" s="38">
        <v>2</v>
      </c>
      <c r="H15" s="38">
        <v>8</v>
      </c>
      <c r="I15" s="15">
        <v>11832</v>
      </c>
      <c r="J15" s="15">
        <v>15072</v>
      </c>
      <c r="K15" s="15">
        <v>2268</v>
      </c>
      <c r="L15" s="15">
        <v>2913</v>
      </c>
      <c r="M15" s="67">
        <f aca="true" t="shared" si="2" ref="M15:M23">(I15/J15*100)-100</f>
        <v>-21.496815286624198</v>
      </c>
      <c r="N15" s="15">
        <f t="shared" si="0"/>
        <v>1479</v>
      </c>
      <c r="O15" s="73">
        <v>8</v>
      </c>
      <c r="P15" s="79"/>
      <c r="Q15" s="79"/>
      <c r="R15" s="79"/>
      <c r="S15" s="79"/>
      <c r="T15" s="67" t="e">
        <f aca="true" t="shared" si="3" ref="T15:T23">(P15/Q15*100)-100</f>
        <v>#DIV/0!</v>
      </c>
      <c r="U15" s="75"/>
      <c r="V15" s="15">
        <f t="shared" si="1"/>
        <v>0</v>
      </c>
      <c r="W15" s="89">
        <v>61213</v>
      </c>
      <c r="X15" s="89"/>
      <c r="Y15" s="89">
        <v>12801</v>
      </c>
    </row>
    <row r="16" spans="1:25" ht="12.75">
      <c r="A16" s="72">
        <v>3</v>
      </c>
      <c r="B16" s="72">
        <v>3</v>
      </c>
      <c r="C16" s="4" t="s">
        <v>80</v>
      </c>
      <c r="D16" s="4" t="s">
        <v>81</v>
      </c>
      <c r="E16" s="16" t="s">
        <v>46</v>
      </c>
      <c r="F16" s="16" t="s">
        <v>48</v>
      </c>
      <c r="G16" s="38">
        <v>1</v>
      </c>
      <c r="H16" s="38">
        <v>8</v>
      </c>
      <c r="I16" s="25">
        <v>8459</v>
      </c>
      <c r="J16" s="25">
        <v>8752</v>
      </c>
      <c r="K16" s="25">
        <v>1591</v>
      </c>
      <c r="L16" s="25">
        <v>1642</v>
      </c>
      <c r="M16" s="67">
        <f t="shared" si="2"/>
        <v>-3.347806215722116</v>
      </c>
      <c r="N16" s="15">
        <f t="shared" si="0"/>
        <v>1057.375</v>
      </c>
      <c r="O16" s="73">
        <v>8</v>
      </c>
      <c r="P16" s="79"/>
      <c r="Q16" s="79"/>
      <c r="R16" s="15"/>
      <c r="S16" s="15"/>
      <c r="T16" s="67" t="e">
        <f t="shared" si="3"/>
        <v>#DIV/0!</v>
      </c>
      <c r="U16" s="75"/>
      <c r="V16" s="15">
        <f t="shared" si="1"/>
        <v>0</v>
      </c>
      <c r="W16" s="89">
        <v>21577</v>
      </c>
      <c r="X16" s="89"/>
      <c r="Y16" s="89">
        <v>4297</v>
      </c>
    </row>
    <row r="17" spans="1:25" ht="12.75">
      <c r="A17" s="72">
        <v>4</v>
      </c>
      <c r="B17" s="72">
        <v>2</v>
      </c>
      <c r="C17" s="4" t="s">
        <v>76</v>
      </c>
      <c r="D17" s="4" t="s">
        <v>77</v>
      </c>
      <c r="E17" s="16" t="s">
        <v>70</v>
      </c>
      <c r="F17" s="16" t="s">
        <v>71</v>
      </c>
      <c r="G17" s="38">
        <v>2</v>
      </c>
      <c r="H17" s="38">
        <v>15</v>
      </c>
      <c r="I17" s="25">
        <v>5954</v>
      </c>
      <c r="J17" s="25">
        <v>10921</v>
      </c>
      <c r="K17" s="25">
        <v>1081</v>
      </c>
      <c r="L17" s="25">
        <v>1945</v>
      </c>
      <c r="M17" s="67">
        <f t="shared" si="2"/>
        <v>-45.48118304184599</v>
      </c>
      <c r="N17" s="15">
        <f t="shared" si="0"/>
        <v>396.93333333333334</v>
      </c>
      <c r="O17" s="73">
        <v>15</v>
      </c>
      <c r="P17" s="15"/>
      <c r="Q17" s="15"/>
      <c r="R17" s="15"/>
      <c r="S17" s="15"/>
      <c r="T17" s="67" t="e">
        <f t="shared" si="3"/>
        <v>#DIV/0!</v>
      </c>
      <c r="U17" s="75"/>
      <c r="V17" s="15">
        <f t="shared" si="1"/>
        <v>0</v>
      </c>
      <c r="W17" s="89">
        <v>42819</v>
      </c>
      <c r="X17" s="89"/>
      <c r="Y17" s="89">
        <v>8435</v>
      </c>
    </row>
    <row r="18" spans="1:25" ht="13.5" customHeight="1">
      <c r="A18" s="72">
        <v>5</v>
      </c>
      <c r="B18" s="72">
        <v>4</v>
      </c>
      <c r="C18" s="92" t="s">
        <v>82</v>
      </c>
      <c r="D18" s="4" t="s">
        <v>83</v>
      </c>
      <c r="E18" s="16" t="s">
        <v>46</v>
      </c>
      <c r="F18" s="16" t="s">
        <v>45</v>
      </c>
      <c r="G18" s="38">
        <v>1</v>
      </c>
      <c r="H18" s="38">
        <v>6</v>
      </c>
      <c r="I18" s="25">
        <v>5872</v>
      </c>
      <c r="J18" s="25">
        <v>7063</v>
      </c>
      <c r="K18" s="23">
        <v>1170</v>
      </c>
      <c r="L18" s="23">
        <v>1405</v>
      </c>
      <c r="M18" s="67">
        <f t="shared" si="2"/>
        <v>-16.86252300722073</v>
      </c>
      <c r="N18" s="15">
        <f t="shared" si="0"/>
        <v>978.6666666666666</v>
      </c>
      <c r="O18" s="73">
        <v>6</v>
      </c>
      <c r="P18" s="15"/>
      <c r="Q18" s="15"/>
      <c r="R18" s="15"/>
      <c r="S18" s="15"/>
      <c r="T18" s="67" t="e">
        <f t="shared" si="3"/>
        <v>#DIV/0!</v>
      </c>
      <c r="U18" s="93"/>
      <c r="V18" s="15">
        <f t="shared" si="1"/>
        <v>0</v>
      </c>
      <c r="W18" s="89">
        <v>17057</v>
      </c>
      <c r="X18" s="89"/>
      <c r="Y18" s="89">
        <v>3708</v>
      </c>
    </row>
    <row r="19" spans="1:25" ht="12.75">
      <c r="A19" s="72">
        <v>6</v>
      </c>
      <c r="B19" s="72">
        <v>5</v>
      </c>
      <c r="C19" s="4" t="s">
        <v>66</v>
      </c>
      <c r="D19" s="4" t="s">
        <v>67</v>
      </c>
      <c r="E19" s="16" t="s">
        <v>54</v>
      </c>
      <c r="F19" s="16" t="s">
        <v>45</v>
      </c>
      <c r="G19" s="38">
        <v>5</v>
      </c>
      <c r="H19" s="38">
        <v>11</v>
      </c>
      <c r="I19" s="25">
        <v>4248</v>
      </c>
      <c r="J19" s="25">
        <v>6374</v>
      </c>
      <c r="K19" s="15">
        <v>790</v>
      </c>
      <c r="L19" s="15">
        <v>1209</v>
      </c>
      <c r="M19" s="67">
        <f t="shared" si="2"/>
        <v>-33.35425164731723</v>
      </c>
      <c r="N19" s="15">
        <f t="shared" si="0"/>
        <v>386.1818181818182</v>
      </c>
      <c r="O19" s="73">
        <v>11</v>
      </c>
      <c r="P19" s="15"/>
      <c r="Q19" s="15"/>
      <c r="R19" s="15"/>
      <c r="S19" s="15"/>
      <c r="T19" s="67" t="e">
        <f t="shared" si="3"/>
        <v>#DIV/0!</v>
      </c>
      <c r="U19" s="75"/>
      <c r="V19" s="15">
        <f t="shared" si="1"/>
        <v>0</v>
      </c>
      <c r="W19" s="89">
        <v>118845</v>
      </c>
      <c r="X19" s="89"/>
      <c r="Y19" s="89">
        <v>24998</v>
      </c>
    </row>
    <row r="20" spans="1:25" ht="12.75">
      <c r="A20" s="72">
        <v>7</v>
      </c>
      <c r="B20" s="72">
        <v>6</v>
      </c>
      <c r="C20" s="4" t="s">
        <v>68</v>
      </c>
      <c r="D20" s="4" t="s">
        <v>69</v>
      </c>
      <c r="E20" s="16" t="s">
        <v>70</v>
      </c>
      <c r="F20" s="16" t="s">
        <v>71</v>
      </c>
      <c r="G20" s="38">
        <v>5</v>
      </c>
      <c r="H20" s="38">
        <v>14</v>
      </c>
      <c r="I20" s="25">
        <v>4190</v>
      </c>
      <c r="J20" s="25">
        <v>5942</v>
      </c>
      <c r="K20" s="25">
        <v>836</v>
      </c>
      <c r="L20" s="25">
        <v>1227</v>
      </c>
      <c r="M20" s="67">
        <f t="shared" si="2"/>
        <v>-29.485021878155507</v>
      </c>
      <c r="N20" s="15">
        <f t="shared" si="0"/>
        <v>299.2857142857143</v>
      </c>
      <c r="O20" s="39">
        <v>14</v>
      </c>
      <c r="P20" s="15"/>
      <c r="Q20" s="15"/>
      <c r="R20" s="15"/>
      <c r="S20" s="15"/>
      <c r="T20" s="67" t="e">
        <f t="shared" si="3"/>
        <v>#DIV/0!</v>
      </c>
      <c r="U20" s="25"/>
      <c r="V20" s="15">
        <f t="shared" si="1"/>
        <v>0</v>
      </c>
      <c r="W20" s="89">
        <v>96358</v>
      </c>
      <c r="X20" s="89"/>
      <c r="Y20" s="89">
        <v>22039</v>
      </c>
    </row>
    <row r="21" spans="1:25" ht="12.75">
      <c r="A21" s="72">
        <v>8</v>
      </c>
      <c r="B21" s="72">
        <v>8</v>
      </c>
      <c r="C21" s="4" t="s">
        <v>74</v>
      </c>
      <c r="D21" s="4" t="s">
        <v>75</v>
      </c>
      <c r="E21" s="16" t="s">
        <v>46</v>
      </c>
      <c r="F21" s="16" t="s">
        <v>45</v>
      </c>
      <c r="G21" s="38">
        <v>3</v>
      </c>
      <c r="H21" s="38">
        <v>9</v>
      </c>
      <c r="I21" s="15">
        <v>2185</v>
      </c>
      <c r="J21" s="15">
        <v>2478</v>
      </c>
      <c r="K21" s="15">
        <v>395</v>
      </c>
      <c r="L21" s="15">
        <v>456</v>
      </c>
      <c r="M21" s="67">
        <f t="shared" si="2"/>
        <v>-11.824051654560137</v>
      </c>
      <c r="N21" s="15">
        <f t="shared" si="0"/>
        <v>242.77777777777777</v>
      </c>
      <c r="O21" s="73">
        <v>9</v>
      </c>
      <c r="P21" s="15"/>
      <c r="Q21" s="15"/>
      <c r="R21" s="15"/>
      <c r="S21" s="15"/>
      <c r="T21" s="67" t="e">
        <f t="shared" si="3"/>
        <v>#DIV/0!</v>
      </c>
      <c r="U21" s="75"/>
      <c r="V21" s="15">
        <f t="shared" si="1"/>
        <v>0</v>
      </c>
      <c r="W21" s="89">
        <v>25989</v>
      </c>
      <c r="X21" s="89"/>
      <c r="Y21" s="89">
        <v>5271</v>
      </c>
    </row>
    <row r="22" spans="1:25" ht="12.75">
      <c r="A22" s="72">
        <v>9</v>
      </c>
      <c r="B22" s="72">
        <v>7</v>
      </c>
      <c r="C22" s="4" t="s">
        <v>73</v>
      </c>
      <c r="D22" s="4" t="s">
        <v>73</v>
      </c>
      <c r="E22" s="16" t="s">
        <v>51</v>
      </c>
      <c r="F22" s="16" t="s">
        <v>35</v>
      </c>
      <c r="G22" s="38">
        <v>4</v>
      </c>
      <c r="H22" s="38">
        <v>7</v>
      </c>
      <c r="I22" s="15">
        <v>2054</v>
      </c>
      <c r="J22" s="15">
        <v>4223</v>
      </c>
      <c r="K22" s="88">
        <v>417</v>
      </c>
      <c r="L22" s="88">
        <v>822</v>
      </c>
      <c r="M22" s="67">
        <f t="shared" si="2"/>
        <v>-51.36159128581577</v>
      </c>
      <c r="N22" s="15">
        <f t="shared" si="0"/>
        <v>293.42857142857144</v>
      </c>
      <c r="O22" s="73">
        <v>7</v>
      </c>
      <c r="P22" s="15"/>
      <c r="Q22" s="15"/>
      <c r="R22" s="15"/>
      <c r="S22" s="15"/>
      <c r="T22" s="67" t="e">
        <f t="shared" si="3"/>
        <v>#DIV/0!</v>
      </c>
      <c r="U22" s="75"/>
      <c r="V22" s="15">
        <f t="shared" si="1"/>
        <v>0</v>
      </c>
      <c r="W22" s="89">
        <v>41704</v>
      </c>
      <c r="X22" s="89"/>
      <c r="Y22" s="89">
        <v>8920</v>
      </c>
    </row>
    <row r="23" spans="1:25" ht="12.75">
      <c r="A23" s="72">
        <v>10</v>
      </c>
      <c r="B23" s="72">
        <v>12</v>
      </c>
      <c r="C23" s="90" t="s">
        <v>52</v>
      </c>
      <c r="D23" s="4" t="s">
        <v>53</v>
      </c>
      <c r="E23" s="16" t="s">
        <v>54</v>
      </c>
      <c r="F23" s="16" t="s">
        <v>45</v>
      </c>
      <c r="G23" s="38">
        <v>13</v>
      </c>
      <c r="H23" s="38">
        <v>16</v>
      </c>
      <c r="I23" s="15">
        <v>1629</v>
      </c>
      <c r="J23" s="15">
        <v>1409</v>
      </c>
      <c r="K23" s="15">
        <v>319</v>
      </c>
      <c r="L23" s="15">
        <v>232</v>
      </c>
      <c r="M23" s="67">
        <f t="shared" si="2"/>
        <v>15.613910574875803</v>
      </c>
      <c r="N23" s="15">
        <f t="shared" si="0"/>
        <v>101.8125</v>
      </c>
      <c r="O23" s="73">
        <v>16</v>
      </c>
      <c r="P23" s="15"/>
      <c r="Q23" s="15"/>
      <c r="R23" s="15"/>
      <c r="S23" s="15"/>
      <c r="T23" s="67" t="e">
        <f t="shared" si="3"/>
        <v>#DIV/0!</v>
      </c>
      <c r="U23" s="75"/>
      <c r="V23" s="15">
        <f t="shared" si="1"/>
        <v>0</v>
      </c>
      <c r="W23" s="89">
        <v>217023</v>
      </c>
      <c r="X23" s="89"/>
      <c r="Y23" s="89">
        <v>39537</v>
      </c>
    </row>
    <row r="24" spans="1:25" ht="12.75">
      <c r="A24" s="72">
        <v>11</v>
      </c>
      <c r="B24" s="72" t="s">
        <v>55</v>
      </c>
      <c r="C24" s="90" t="s">
        <v>93</v>
      </c>
      <c r="D24" s="4" t="s">
        <v>98</v>
      </c>
      <c r="E24" s="16" t="s">
        <v>46</v>
      </c>
      <c r="F24" s="16" t="s">
        <v>45</v>
      </c>
      <c r="G24" s="38">
        <v>1</v>
      </c>
      <c r="H24" s="38">
        <v>1</v>
      </c>
      <c r="I24" s="25">
        <v>1584</v>
      </c>
      <c r="J24" s="25"/>
      <c r="K24" s="91">
        <v>349</v>
      </c>
      <c r="L24" s="91"/>
      <c r="M24" s="67"/>
      <c r="N24" s="15">
        <f t="shared" si="0"/>
        <v>1584</v>
      </c>
      <c r="O24" s="73">
        <v>1</v>
      </c>
      <c r="P24" s="15"/>
      <c r="Q24" s="15"/>
      <c r="R24" s="15"/>
      <c r="S24" s="15"/>
      <c r="T24" s="67"/>
      <c r="U24" s="75"/>
      <c r="V24" s="15">
        <f t="shared" si="1"/>
        <v>0</v>
      </c>
      <c r="W24" s="89">
        <v>1952</v>
      </c>
      <c r="X24" s="89"/>
      <c r="Y24" s="89">
        <v>540</v>
      </c>
    </row>
    <row r="25" spans="1:25" ht="12.75" customHeight="1">
      <c r="A25" s="72">
        <v>12</v>
      </c>
      <c r="B25" s="72">
        <v>9</v>
      </c>
      <c r="C25" s="4" t="s">
        <v>62</v>
      </c>
      <c r="D25" s="4" t="s">
        <v>62</v>
      </c>
      <c r="E25" s="16" t="s">
        <v>54</v>
      </c>
      <c r="F25" s="16" t="s">
        <v>45</v>
      </c>
      <c r="G25" s="38">
        <v>8</v>
      </c>
      <c r="H25" s="38">
        <v>2</v>
      </c>
      <c r="I25" s="25">
        <v>1261</v>
      </c>
      <c r="J25" s="25">
        <v>2398</v>
      </c>
      <c r="K25" s="23">
        <v>213</v>
      </c>
      <c r="L25" s="23">
        <v>398</v>
      </c>
      <c r="M25" s="67">
        <f>(I25/J25*100)-100</f>
        <v>-47.414512093411176</v>
      </c>
      <c r="N25" s="15">
        <f t="shared" si="0"/>
        <v>630.5</v>
      </c>
      <c r="O25" s="38">
        <v>2</v>
      </c>
      <c r="P25" s="87"/>
      <c r="Q25" s="87"/>
      <c r="R25" s="23"/>
      <c r="S25" s="23"/>
      <c r="T25" s="67" t="e">
        <f>(P25/Q25*100)-100</f>
        <v>#DIV/0!</v>
      </c>
      <c r="U25" s="75"/>
      <c r="V25" s="15">
        <f t="shared" si="1"/>
        <v>0</v>
      </c>
      <c r="W25" s="89">
        <v>42391</v>
      </c>
      <c r="X25" s="89"/>
      <c r="Y25" s="89">
        <v>7564</v>
      </c>
    </row>
    <row r="26" spans="1:25" ht="12.75" customHeight="1">
      <c r="A26" s="72">
        <v>13</v>
      </c>
      <c r="B26" s="72" t="s">
        <v>55</v>
      </c>
      <c r="C26" s="4" t="s">
        <v>91</v>
      </c>
      <c r="D26" s="4" t="s">
        <v>92</v>
      </c>
      <c r="E26" s="16" t="s">
        <v>46</v>
      </c>
      <c r="F26" s="16" t="s">
        <v>48</v>
      </c>
      <c r="G26" s="38">
        <v>1</v>
      </c>
      <c r="H26" s="38">
        <v>4</v>
      </c>
      <c r="I26" s="25">
        <v>1164</v>
      </c>
      <c r="J26" s="25"/>
      <c r="K26" s="91">
        <v>213</v>
      </c>
      <c r="L26" s="91"/>
      <c r="M26" s="67"/>
      <c r="N26" s="15">
        <f t="shared" si="0"/>
        <v>291</v>
      </c>
      <c r="O26" s="39">
        <v>4</v>
      </c>
      <c r="P26" s="79"/>
      <c r="Q26" s="79"/>
      <c r="R26" s="15"/>
      <c r="S26" s="15"/>
      <c r="T26" s="67"/>
      <c r="U26" s="75"/>
      <c r="V26" s="15">
        <f t="shared" si="1"/>
        <v>0</v>
      </c>
      <c r="W26" s="89">
        <v>1315</v>
      </c>
      <c r="X26" s="89"/>
      <c r="Y26" s="89">
        <v>240</v>
      </c>
    </row>
    <row r="27" spans="1:25" ht="12.75">
      <c r="A27" s="72">
        <v>14</v>
      </c>
      <c r="B27" s="72">
        <v>10</v>
      </c>
      <c r="C27" s="4" t="s">
        <v>60</v>
      </c>
      <c r="D27" s="4" t="s">
        <v>61</v>
      </c>
      <c r="E27" s="16" t="s">
        <v>46</v>
      </c>
      <c r="F27" s="16" t="s">
        <v>35</v>
      </c>
      <c r="G27" s="38">
        <v>8</v>
      </c>
      <c r="H27" s="38">
        <v>8</v>
      </c>
      <c r="I27" s="15">
        <v>1084</v>
      </c>
      <c r="J27" s="15">
        <v>1595</v>
      </c>
      <c r="K27" s="15">
        <v>207</v>
      </c>
      <c r="L27" s="15">
        <v>313</v>
      </c>
      <c r="M27" s="67">
        <f aca="true" t="shared" si="4" ref="M27:M34">(I27/J27*100)-100</f>
        <v>-32.037617554858926</v>
      </c>
      <c r="N27" s="15">
        <f t="shared" si="0"/>
        <v>135.5</v>
      </c>
      <c r="O27" s="39">
        <v>8</v>
      </c>
      <c r="P27" s="15"/>
      <c r="Q27" s="15"/>
      <c r="R27" s="15"/>
      <c r="S27" s="15"/>
      <c r="T27" s="67" t="e">
        <f aca="true" t="shared" si="5" ref="T27:T34">(P27/Q27*100)-100</f>
        <v>#DIV/0!</v>
      </c>
      <c r="U27" s="75"/>
      <c r="V27" s="15">
        <f t="shared" si="1"/>
        <v>0</v>
      </c>
      <c r="W27" s="89">
        <v>104334</v>
      </c>
      <c r="X27" s="89"/>
      <c r="Y27" s="89">
        <v>22040</v>
      </c>
    </row>
    <row r="28" spans="1:25" ht="12.75">
      <c r="A28" s="72">
        <v>15</v>
      </c>
      <c r="B28" s="72">
        <v>15</v>
      </c>
      <c r="C28" s="4" t="s">
        <v>58</v>
      </c>
      <c r="D28" s="4" t="s">
        <v>59</v>
      </c>
      <c r="E28" s="16" t="s">
        <v>49</v>
      </c>
      <c r="F28" s="16" t="s">
        <v>47</v>
      </c>
      <c r="G28" s="38">
        <v>9</v>
      </c>
      <c r="H28" s="38">
        <v>13</v>
      </c>
      <c r="I28" s="25">
        <v>1014</v>
      </c>
      <c r="J28" s="25">
        <v>1025</v>
      </c>
      <c r="K28" s="25">
        <v>177</v>
      </c>
      <c r="L28" s="25">
        <v>177</v>
      </c>
      <c r="M28" s="67">
        <f t="shared" si="4"/>
        <v>-1.0731707317073216</v>
      </c>
      <c r="N28" s="15">
        <f t="shared" si="0"/>
        <v>78</v>
      </c>
      <c r="O28" s="73">
        <v>13</v>
      </c>
      <c r="P28" s="15"/>
      <c r="Q28" s="15"/>
      <c r="R28" s="15"/>
      <c r="S28" s="15"/>
      <c r="T28" s="67" t="e">
        <f t="shared" si="5"/>
        <v>#DIV/0!</v>
      </c>
      <c r="U28" s="75"/>
      <c r="V28" s="15">
        <f t="shared" si="1"/>
        <v>0</v>
      </c>
      <c r="W28" s="89">
        <v>124744</v>
      </c>
      <c r="X28" s="89"/>
      <c r="Y28" s="89">
        <v>25180</v>
      </c>
    </row>
    <row r="29" spans="1:25" ht="12.75">
      <c r="A29" s="72">
        <v>16</v>
      </c>
      <c r="B29" s="72">
        <v>14</v>
      </c>
      <c r="C29" s="4" t="s">
        <v>63</v>
      </c>
      <c r="D29" s="4" t="s">
        <v>64</v>
      </c>
      <c r="E29" s="16" t="s">
        <v>50</v>
      </c>
      <c r="F29" s="16" t="s">
        <v>35</v>
      </c>
      <c r="G29" s="38">
        <v>7</v>
      </c>
      <c r="H29" s="38">
        <v>10</v>
      </c>
      <c r="I29" s="15">
        <v>756</v>
      </c>
      <c r="J29" s="15">
        <v>1220</v>
      </c>
      <c r="K29" s="75">
        <v>143</v>
      </c>
      <c r="L29" s="75">
        <v>250</v>
      </c>
      <c r="M29" s="67">
        <f t="shared" si="4"/>
        <v>-38.032786885245905</v>
      </c>
      <c r="N29" s="15">
        <f t="shared" si="0"/>
        <v>75.6</v>
      </c>
      <c r="O29" s="73">
        <v>10</v>
      </c>
      <c r="P29" s="79"/>
      <c r="Q29" s="15"/>
      <c r="R29" s="79"/>
      <c r="S29" s="15"/>
      <c r="T29" s="67" t="e">
        <f t="shared" si="5"/>
        <v>#DIV/0!</v>
      </c>
      <c r="U29" s="75"/>
      <c r="V29" s="15">
        <f t="shared" si="1"/>
        <v>0</v>
      </c>
      <c r="W29" s="89">
        <v>66650</v>
      </c>
      <c r="X29" s="89"/>
      <c r="Y29" s="89">
        <v>14410</v>
      </c>
    </row>
    <row r="30" spans="1:25" ht="12.75">
      <c r="A30" s="72">
        <v>17</v>
      </c>
      <c r="B30" s="72">
        <v>16</v>
      </c>
      <c r="C30" s="90" t="s">
        <v>72</v>
      </c>
      <c r="D30" s="4" t="s">
        <v>72</v>
      </c>
      <c r="E30" s="16" t="s">
        <v>46</v>
      </c>
      <c r="F30" s="16" t="s">
        <v>48</v>
      </c>
      <c r="G30" s="38">
        <v>4</v>
      </c>
      <c r="H30" s="38">
        <v>1</v>
      </c>
      <c r="I30" s="25">
        <v>722</v>
      </c>
      <c r="J30" s="25">
        <v>930</v>
      </c>
      <c r="K30" s="25">
        <v>122</v>
      </c>
      <c r="L30" s="25">
        <v>156</v>
      </c>
      <c r="M30" s="67">
        <f t="shared" si="4"/>
        <v>-22.365591397849457</v>
      </c>
      <c r="N30" s="15">
        <f t="shared" si="0"/>
        <v>722</v>
      </c>
      <c r="O30" s="73">
        <v>1</v>
      </c>
      <c r="P30" s="15"/>
      <c r="Q30" s="15"/>
      <c r="R30" s="15"/>
      <c r="S30" s="15"/>
      <c r="T30" s="67" t="e">
        <f t="shared" si="5"/>
        <v>#DIV/0!</v>
      </c>
      <c r="U30" s="75"/>
      <c r="V30" s="15">
        <f t="shared" si="1"/>
        <v>0</v>
      </c>
      <c r="W30" s="89">
        <v>8716</v>
      </c>
      <c r="X30" s="89"/>
      <c r="Y30" s="89">
        <v>1577</v>
      </c>
    </row>
    <row r="31" spans="1:25" ht="12.75">
      <c r="A31" s="72">
        <v>18</v>
      </c>
      <c r="B31" s="72">
        <v>11</v>
      </c>
      <c r="C31" s="4" t="s">
        <v>86</v>
      </c>
      <c r="D31" s="4" t="s">
        <v>65</v>
      </c>
      <c r="E31" s="16" t="s">
        <v>51</v>
      </c>
      <c r="F31" s="16" t="s">
        <v>35</v>
      </c>
      <c r="G31" s="38">
        <v>6</v>
      </c>
      <c r="H31" s="38">
        <v>7</v>
      </c>
      <c r="I31" s="15">
        <v>720</v>
      </c>
      <c r="J31" s="15">
        <v>1579</v>
      </c>
      <c r="K31" s="15">
        <v>136</v>
      </c>
      <c r="L31" s="15">
        <v>304</v>
      </c>
      <c r="M31" s="67">
        <f t="shared" si="4"/>
        <v>-54.40151994933502</v>
      </c>
      <c r="N31" s="15">
        <f t="shared" si="0"/>
        <v>102.85714285714286</v>
      </c>
      <c r="O31" s="39">
        <v>7</v>
      </c>
      <c r="P31" s="15"/>
      <c r="Q31" s="15"/>
      <c r="R31" s="15"/>
      <c r="S31" s="15"/>
      <c r="T31" s="67" t="e">
        <f t="shared" si="5"/>
        <v>#DIV/0!</v>
      </c>
      <c r="U31" s="85"/>
      <c r="V31" s="15">
        <f t="shared" si="1"/>
        <v>0</v>
      </c>
      <c r="W31" s="89">
        <v>54339</v>
      </c>
      <c r="X31" s="89"/>
      <c r="Y31" s="89">
        <v>11556</v>
      </c>
    </row>
    <row r="32" spans="1:25" ht="12.75">
      <c r="A32" s="72">
        <v>19</v>
      </c>
      <c r="B32" s="72">
        <v>17</v>
      </c>
      <c r="C32" s="4" t="s">
        <v>84</v>
      </c>
      <c r="D32" s="4" t="s">
        <v>85</v>
      </c>
      <c r="E32" s="16" t="s">
        <v>46</v>
      </c>
      <c r="F32" s="16" t="s">
        <v>48</v>
      </c>
      <c r="G32" s="38">
        <v>1</v>
      </c>
      <c r="H32" s="38">
        <v>1</v>
      </c>
      <c r="I32" s="25">
        <v>571</v>
      </c>
      <c r="J32" s="25">
        <v>741</v>
      </c>
      <c r="K32" s="88">
        <v>126</v>
      </c>
      <c r="L32" s="88">
        <v>164</v>
      </c>
      <c r="M32" s="67">
        <f t="shared" si="4"/>
        <v>-22.941970310391355</v>
      </c>
      <c r="N32" s="15">
        <f t="shared" si="0"/>
        <v>571</v>
      </c>
      <c r="O32" s="73">
        <v>1</v>
      </c>
      <c r="P32" s="79"/>
      <c r="Q32" s="79"/>
      <c r="R32" s="15"/>
      <c r="S32" s="15"/>
      <c r="T32" s="67" t="e">
        <f t="shared" si="5"/>
        <v>#DIV/0!</v>
      </c>
      <c r="U32" s="85"/>
      <c r="V32" s="15">
        <f t="shared" si="1"/>
        <v>0</v>
      </c>
      <c r="W32" s="89">
        <v>4668</v>
      </c>
      <c r="X32" s="89"/>
      <c r="Y32" s="89">
        <v>1187</v>
      </c>
    </row>
    <row r="33" spans="1:25" ht="13.5" thickBot="1">
      <c r="A33" s="72">
        <v>20</v>
      </c>
      <c r="B33" s="72">
        <v>13</v>
      </c>
      <c r="C33" s="4" t="s">
        <v>56</v>
      </c>
      <c r="D33" s="4" t="s">
        <v>57</v>
      </c>
      <c r="E33" s="16" t="s">
        <v>51</v>
      </c>
      <c r="F33" s="16" t="s">
        <v>35</v>
      </c>
      <c r="G33" s="38">
        <v>10</v>
      </c>
      <c r="H33" s="38">
        <v>14</v>
      </c>
      <c r="I33" s="94">
        <v>450</v>
      </c>
      <c r="J33" s="94">
        <v>1272</v>
      </c>
      <c r="K33" s="103">
        <v>70</v>
      </c>
      <c r="L33" s="103">
        <v>281</v>
      </c>
      <c r="M33" s="96">
        <f t="shared" si="4"/>
        <v>-64.62264150943396</v>
      </c>
      <c r="N33" s="15">
        <f t="shared" si="0"/>
        <v>32.142857142857146</v>
      </c>
      <c r="O33" s="104">
        <v>14</v>
      </c>
      <c r="P33" s="94"/>
      <c r="Q33" s="94"/>
      <c r="R33" s="94"/>
      <c r="S33" s="94"/>
      <c r="T33" s="96" t="e">
        <f t="shared" si="5"/>
        <v>#DIV/0!</v>
      </c>
      <c r="U33" s="97"/>
      <c r="V33" s="15">
        <f t="shared" si="1"/>
        <v>0</v>
      </c>
      <c r="W33" s="98">
        <v>111256</v>
      </c>
      <c r="X33" s="98"/>
      <c r="Y33" s="98">
        <v>22853</v>
      </c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166</v>
      </c>
      <c r="I34" s="86">
        <f>SUM(I14:I33)</f>
        <v>67607</v>
      </c>
      <c r="J34" s="32">
        <f>SUM(J14:J33)</f>
        <v>72994</v>
      </c>
      <c r="K34" s="32">
        <f>SUM(K14:K33)</f>
        <v>12709</v>
      </c>
      <c r="L34" s="32">
        <f>SUM(L14:L33)</f>
        <v>13894</v>
      </c>
      <c r="M34" s="99">
        <f t="shared" si="4"/>
        <v>-7.380058634956299</v>
      </c>
      <c r="N34" s="100">
        <f t="shared" si="0"/>
        <v>407.2710843373494</v>
      </c>
      <c r="O34" s="35">
        <f>SUM(O14:O33)</f>
        <v>166</v>
      </c>
      <c r="P34" s="32">
        <f>SUM(P14:P33)</f>
        <v>0</v>
      </c>
      <c r="Q34" s="86"/>
      <c r="R34" s="32">
        <f>SUM(R14:R33)</f>
        <v>0</v>
      </c>
      <c r="S34" s="32"/>
      <c r="T34" s="99" t="e">
        <f t="shared" si="5"/>
        <v>#DIV/0!</v>
      </c>
      <c r="U34" s="101">
        <f>SUM(U14:U33)</f>
        <v>0</v>
      </c>
      <c r="V34" s="100">
        <f t="shared" si="1"/>
        <v>0</v>
      </c>
      <c r="W34" s="76">
        <f>SUM(W14:W33)</f>
        <v>1175774</v>
      </c>
      <c r="X34" s="32">
        <f>SUM(X14:X33)</f>
        <v>0</v>
      </c>
      <c r="Y34" s="36">
        <f>SUM(Y14:Y33)</f>
        <v>239415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22 - Mar</v>
      </c>
      <c r="K4" s="21"/>
      <c r="L4" s="63" t="str">
        <f>'WEEKLY COMPETITIVE REPORT'!M4</f>
        <v>24 - Mar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0.7573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5" t="str">
        <f>'WEEKLY COMPETITIVE REPORT'!K5</f>
        <v>21 - Mar</v>
      </c>
      <c r="K5" s="8"/>
      <c r="L5" s="64" t="str">
        <f>'WEEKLY COMPETITIVE REPORT'!M5</f>
        <v>27 - Mar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12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41358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JACK THE GIANT SLAYER</v>
      </c>
      <c r="D14" s="4" t="str">
        <f>'WEEKLY COMPETITIVE REPORT'!E14</f>
        <v>WB</v>
      </c>
      <c r="E14" s="4" t="str">
        <f>'WEEKLY COMPETITIVE REPORT'!F14</f>
        <v>Blitz</v>
      </c>
      <c r="F14" s="38">
        <f>'WEEKLY COMPETITIVE REPORT'!G14</f>
        <v>1</v>
      </c>
      <c r="G14" s="38">
        <f>'WEEKLY COMPETITIVE REPORT'!H14</f>
        <v>11</v>
      </c>
      <c r="H14" s="15">
        <f>'WEEKLY COMPETITIVE REPORT'!I14/X4</f>
        <v>15658.259606496766</v>
      </c>
      <c r="I14" s="15">
        <f>'WEEKLY COMPETITIVE REPORT'!J14/X4</f>
        <v>0</v>
      </c>
      <c r="J14" s="23">
        <f>'WEEKLY COMPETITIVE REPORT'!K14</f>
        <v>2086</v>
      </c>
      <c r="K14" s="23">
        <f>'WEEKLY COMPETITIVE REPORT'!L14</f>
        <v>0</v>
      </c>
      <c r="L14" s="65">
        <f>'WEEKLY COMPETITIVE REPORT'!M14</f>
        <v>0</v>
      </c>
      <c r="M14" s="15">
        <f>#N/A</f>
        <v>1409.7654623205924</v>
      </c>
      <c r="N14" s="38">
        <f>'WEEKLY COMPETITIVE REPORT'!O14</f>
        <v>11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>
        <f>#N/A</f>
        <v>0</v>
      </c>
      <c r="V14" s="26">
        <f>'WEEKLY COMPETITIVE REPORT'!W14/X4</f>
        <v>16933.843919186584</v>
      </c>
      <c r="W14" s="23">
        <f>'WEEKLY COMPETITIVE REPORT'!X14</f>
        <v>0</v>
      </c>
      <c r="X14" s="57">
        <f>'WEEKLY COMPETITIVE REPORT'!Y14</f>
        <v>2262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21 &amp; OVER</v>
      </c>
      <c r="D15" s="4" t="str">
        <f>'WEEKLY COMPETITIVE REPORT'!E15</f>
        <v>IND</v>
      </c>
      <c r="E15" s="4" t="str">
        <f>'WEEKLY COMPETITIVE REPORT'!F15</f>
        <v>Karantanija</v>
      </c>
      <c r="F15" s="38">
        <f>'WEEKLY COMPETITIVE REPORT'!G15</f>
        <v>2</v>
      </c>
      <c r="G15" s="38">
        <f>'WEEKLY COMPETITIVE REPORT'!H15</f>
        <v>8</v>
      </c>
      <c r="H15" s="15">
        <f>'WEEKLY COMPETITIVE REPORT'!I15/X4</f>
        <v>15623.927109467846</v>
      </c>
      <c r="I15" s="15">
        <f>'WEEKLY COMPETITIVE REPORT'!J15/X4</f>
        <v>19902.28443153308</v>
      </c>
      <c r="J15" s="23">
        <f>'WEEKLY COMPETITIVE REPORT'!K15</f>
        <v>2268</v>
      </c>
      <c r="K15" s="23">
        <f>'WEEKLY COMPETITIVE REPORT'!L15</f>
        <v>2913</v>
      </c>
      <c r="L15" s="65">
        <f>'WEEKLY COMPETITIVE REPORT'!M15</f>
        <v>-21.496815286624198</v>
      </c>
      <c r="M15" s="15">
        <f>#N/A</f>
        <v>952.9154326460547</v>
      </c>
      <c r="N15" s="38">
        <f>'WEEKLY COMPETITIVE REPORT'!O15</f>
        <v>8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>#N/A</f>
        <v>0</v>
      </c>
      <c r="V15" s="26">
        <f>'WEEKLY COMPETITIVE REPORT'!W15/X4</f>
        <v>80830.58233196884</v>
      </c>
      <c r="W15" s="23">
        <f>'WEEKLY COMPETITIVE REPORT'!X15</f>
        <v>0</v>
      </c>
      <c r="X15" s="57">
        <f>'WEEKLY COMPETITIVE REPORT'!Y15</f>
        <v>12801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I GIVE IT A YEAR</v>
      </c>
      <c r="D16" s="4" t="str">
        <f>'WEEKLY COMPETITIVE REPORT'!E16</f>
        <v>IND</v>
      </c>
      <c r="E16" s="4" t="str">
        <f>'WEEKLY COMPETITIVE REPORT'!F16</f>
        <v>Cinemania</v>
      </c>
      <c r="F16" s="38">
        <f>'WEEKLY COMPETITIVE REPORT'!G16</f>
        <v>1</v>
      </c>
      <c r="G16" s="38">
        <f>'WEEKLY COMPETITIVE REPORT'!H16</f>
        <v>8</v>
      </c>
      <c r="H16" s="15">
        <f>'WEEKLY COMPETITIVE REPORT'!I16/X4</f>
        <v>11169.945860293146</v>
      </c>
      <c r="I16" s="15">
        <f>'WEEKLY COMPETITIVE REPORT'!J16/X4</f>
        <v>11556.846692195959</v>
      </c>
      <c r="J16" s="23">
        <f>'WEEKLY COMPETITIVE REPORT'!K16</f>
        <v>1591</v>
      </c>
      <c r="K16" s="23">
        <f>'WEEKLY COMPETITIVE REPORT'!L16</f>
        <v>1642</v>
      </c>
      <c r="L16" s="65">
        <f>'WEEKLY COMPETITIVE REPORT'!M16</f>
        <v>-3.347806215722116</v>
      </c>
      <c r="M16" s="15">
        <f>#N/A</f>
        <v>0</v>
      </c>
      <c r="N16" s="38">
        <f>'WEEKLY COMPETITIVE REPORT'!O16</f>
        <v>8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>#N/A</f>
        <v>0</v>
      </c>
      <c r="V16" s="26">
        <f>'WEEKLY COMPETITIVE REPORT'!W16/X4</f>
        <v>28492.0110920375</v>
      </c>
      <c r="W16" s="23">
        <f>'WEEKLY COMPETITIVE REPORT'!X16</f>
        <v>0</v>
      </c>
      <c r="X16" s="57">
        <f>'WEEKLY COMPETITIVE REPORT'!Y16</f>
        <v>4297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OZ THE GREAT AND POWERFUL</v>
      </c>
      <c r="D17" s="4" t="str">
        <f>'WEEKLY COMPETITIVE REPORT'!E17</f>
        <v>BVI</v>
      </c>
      <c r="E17" s="4" t="str">
        <f>'WEEKLY COMPETITIVE REPORT'!F17</f>
        <v>CENEX</v>
      </c>
      <c r="F17" s="38">
        <f>'WEEKLY COMPETITIVE REPORT'!G17</f>
        <v>2</v>
      </c>
      <c r="G17" s="38">
        <f>'WEEKLY COMPETITIVE REPORT'!H17</f>
        <v>15</v>
      </c>
      <c r="H17" s="15">
        <f>'WEEKLY COMPETITIVE REPORT'!I17/X4</f>
        <v>7862.141819622343</v>
      </c>
      <c r="I17" s="15">
        <f>'WEEKLY COMPETITIVE REPORT'!J17/X4</f>
        <v>14420.96923280074</v>
      </c>
      <c r="J17" s="23">
        <f>'WEEKLY COMPETITIVE REPORT'!K17</f>
        <v>1081</v>
      </c>
      <c r="K17" s="23">
        <f>'WEEKLY COMPETITIVE REPORT'!L17</f>
        <v>1945</v>
      </c>
      <c r="L17" s="65">
        <f>'WEEKLY COMPETITIVE REPORT'!M17</f>
        <v>-45.48118304184599</v>
      </c>
      <c r="M17" s="15">
        <f>#N/A</f>
        <v>0</v>
      </c>
      <c r="N17" s="38">
        <f>'WEEKLY COMPETITIVE REPORT'!O17</f>
        <v>15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>#N/A</f>
        <v>0</v>
      </c>
      <c r="V17" s="26">
        <f>'WEEKLY COMPETITIVE REPORT'!W17/X4</f>
        <v>56541.66116466394</v>
      </c>
      <c r="W17" s="23">
        <f>'WEEKLY COMPETITIVE REPORT'!X17</f>
        <v>0</v>
      </c>
      <c r="X17" s="57">
        <f>'WEEKLY COMPETITIVE REPORT'!Y17</f>
        <v>8435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SILVER LININGS PLAY BOOK</v>
      </c>
      <c r="D18" s="4" t="str">
        <f>'WEEKLY COMPETITIVE REPORT'!E18</f>
        <v>IND</v>
      </c>
      <c r="E18" s="4" t="str">
        <f>'WEEKLY COMPETITIVE REPORT'!F18</f>
        <v>Blitz</v>
      </c>
      <c r="F18" s="38">
        <f>'WEEKLY COMPETITIVE REPORT'!G18</f>
        <v>1</v>
      </c>
      <c r="G18" s="38">
        <f>'WEEKLY COMPETITIVE REPORT'!H18</f>
        <v>6</v>
      </c>
      <c r="H18" s="15">
        <f>'WEEKLY COMPETITIVE REPORT'!I18/X4</f>
        <v>7753.862405915754</v>
      </c>
      <c r="I18" s="15">
        <f>'WEEKLY COMPETITIVE REPORT'!J18/X4</f>
        <v>9326.554865971213</v>
      </c>
      <c r="J18" s="23">
        <f>'WEEKLY COMPETITIVE REPORT'!K18</f>
        <v>1170</v>
      </c>
      <c r="K18" s="23">
        <f>'WEEKLY COMPETITIVE REPORT'!L18</f>
        <v>1405</v>
      </c>
      <c r="L18" s="65">
        <f>'WEEKLY COMPETITIVE REPORT'!M18</f>
        <v>-16.86252300722073</v>
      </c>
      <c r="M18" s="15">
        <f>#N/A</f>
        <v>0</v>
      </c>
      <c r="N18" s="38">
        <f>'WEEKLY COMPETITIVE REPORT'!O18</f>
        <v>6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>#N/A</f>
        <v>0</v>
      </c>
      <c r="V18" s="26">
        <f>'WEEKLY COMPETITIVE REPORT'!W18/X4</f>
        <v>22523.438531625514</v>
      </c>
      <c r="W18" s="23">
        <f>'WEEKLY COMPETITIVE REPORT'!X18</f>
        <v>0</v>
      </c>
      <c r="X18" s="57">
        <f>'WEEKLY COMPETITIVE REPORT'!Y18</f>
        <v>3708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A GOOD DAY TO DIE HARD</v>
      </c>
      <c r="D19" s="4" t="str">
        <f>'WEEKLY COMPETITIVE REPORT'!E19</f>
        <v>FOX</v>
      </c>
      <c r="E19" s="4" t="str">
        <f>'WEEKLY COMPETITIVE REPORT'!F19</f>
        <v>Blitz</v>
      </c>
      <c r="F19" s="38">
        <f>'WEEKLY COMPETITIVE REPORT'!G19</f>
        <v>5</v>
      </c>
      <c r="G19" s="38">
        <f>'WEEKLY COMPETITIVE REPORT'!H19</f>
        <v>11</v>
      </c>
      <c r="H19" s="15">
        <f>'WEEKLY COMPETITIVE REPORT'!I19/X4</f>
        <v>5609.401822263304</v>
      </c>
      <c r="I19" s="15">
        <f>'WEEKLY COMPETITIVE REPORT'!J19/X4</f>
        <v>8416.743694704874</v>
      </c>
      <c r="J19" s="23">
        <f>'WEEKLY COMPETITIVE REPORT'!K19</f>
        <v>790</v>
      </c>
      <c r="K19" s="23">
        <f>'WEEKLY COMPETITIVE REPORT'!L19</f>
        <v>1209</v>
      </c>
      <c r="L19" s="65">
        <f>'WEEKLY COMPETITIVE REPORT'!M19</f>
        <v>-33.35425164731723</v>
      </c>
      <c r="M19" s="15">
        <f>#N/A</f>
        <v>0</v>
      </c>
      <c r="N19" s="38">
        <f>'WEEKLY COMPETITIVE REPORT'!O19</f>
        <v>11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>#N/A</f>
        <v>0</v>
      </c>
      <c r="V19" s="26">
        <f>'WEEKLY COMPETITIVE REPORT'!W19/X4</f>
        <v>156932.52343853164</v>
      </c>
      <c r="W19" s="23">
        <f>'WEEKLY COMPETITIVE REPORT'!X19</f>
        <v>0</v>
      </c>
      <c r="X19" s="57">
        <f>'WEEKLY COMPETITIVE REPORT'!Y19</f>
        <v>24998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WRECK IT RALPH</v>
      </c>
      <c r="D20" s="4" t="str">
        <f>'WEEKLY COMPETITIVE REPORT'!E20</f>
        <v>BVI</v>
      </c>
      <c r="E20" s="4" t="str">
        <f>'WEEKLY COMPETITIVE REPORT'!F20</f>
        <v>CENEX</v>
      </c>
      <c r="F20" s="38">
        <f>'WEEKLY COMPETITIVE REPORT'!G20</f>
        <v>5</v>
      </c>
      <c r="G20" s="38">
        <f>'WEEKLY COMPETITIVE REPORT'!H20</f>
        <v>14</v>
      </c>
      <c r="H20" s="15">
        <f>'WEEKLY COMPETITIVE REPORT'!I20/X4</f>
        <v>5532.8139442757165</v>
      </c>
      <c r="I20" s="15">
        <f>'WEEKLY COMPETITIVE REPORT'!J20/X4</f>
        <v>7846.296051762842</v>
      </c>
      <c r="J20" s="23">
        <f>'WEEKLY COMPETITIVE REPORT'!K20</f>
        <v>836</v>
      </c>
      <c r="K20" s="23">
        <f>'WEEKLY COMPETITIVE REPORT'!L20</f>
        <v>1227</v>
      </c>
      <c r="L20" s="65">
        <f>'WEEKLY COMPETITIVE REPORT'!M20</f>
        <v>-29.485021878155507</v>
      </c>
      <c r="M20" s="15">
        <f>#N/A</f>
        <v>0</v>
      </c>
      <c r="N20" s="38">
        <f>'WEEKLY COMPETITIVE REPORT'!O20</f>
        <v>14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>#N/A</f>
        <v>0</v>
      </c>
      <c r="V20" s="26">
        <f>'WEEKLY COMPETITIVE REPORT'!W20/X4</f>
        <v>127238.87495048199</v>
      </c>
      <c r="W20" s="23">
        <f>'WEEKLY COMPETITIVE REPORT'!X20</f>
        <v>0</v>
      </c>
      <c r="X20" s="57">
        <f>'WEEKLY COMPETITIVE REPORT'!Y20</f>
        <v>22039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BROKEN CITY</v>
      </c>
      <c r="D21" s="4" t="str">
        <f>'WEEKLY COMPETITIVE REPORT'!E21</f>
        <v>IND</v>
      </c>
      <c r="E21" s="4" t="str">
        <f>'WEEKLY COMPETITIVE REPORT'!F21</f>
        <v>Blitz</v>
      </c>
      <c r="F21" s="38">
        <f>'WEEKLY COMPETITIVE REPORT'!G21</f>
        <v>3</v>
      </c>
      <c r="G21" s="38">
        <f>'WEEKLY COMPETITIVE REPORT'!H21</f>
        <v>9</v>
      </c>
      <c r="H21" s="15">
        <f>'WEEKLY COMPETITIVE REPORT'!I21/X4</f>
        <v>2885.2502310841146</v>
      </c>
      <c r="I21" s="15">
        <f>'WEEKLY COMPETITIVE REPORT'!J21/X4</f>
        <v>3272.151062986927</v>
      </c>
      <c r="J21" s="23">
        <f>'WEEKLY COMPETITIVE REPORT'!K21</f>
        <v>395</v>
      </c>
      <c r="K21" s="23">
        <f>'WEEKLY COMPETITIVE REPORT'!L21</f>
        <v>456</v>
      </c>
      <c r="L21" s="65">
        <f>'WEEKLY COMPETITIVE REPORT'!M21</f>
        <v>-11.824051654560137</v>
      </c>
      <c r="M21" s="15">
        <f>#N/A</f>
        <v>270.93862165828364</v>
      </c>
      <c r="N21" s="38">
        <f>'WEEKLY COMPETITIVE REPORT'!O21</f>
        <v>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>#N/A</f>
        <v>0</v>
      </c>
      <c r="V21" s="26">
        <f>'WEEKLY COMPETITIVE REPORT'!W21/X4</f>
        <v>34317.971741713984</v>
      </c>
      <c r="W21" s="23">
        <f>'WEEKLY COMPETITIVE REPORT'!X21</f>
        <v>0</v>
      </c>
      <c r="X21" s="57">
        <f>'WEEKLY COMPETITIVE REPORT'!Y21</f>
        <v>5271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MAMA</v>
      </c>
      <c r="D22" s="4" t="str">
        <f>'WEEKLY COMPETITIVE REPORT'!E22</f>
        <v>UNI</v>
      </c>
      <c r="E22" s="4" t="str">
        <f>'WEEKLY COMPETITIVE REPORT'!F22</f>
        <v>Karantanija</v>
      </c>
      <c r="F22" s="38">
        <f>'WEEKLY COMPETITIVE REPORT'!G22</f>
        <v>4</v>
      </c>
      <c r="G22" s="38">
        <f>'WEEKLY COMPETITIVE REPORT'!H22</f>
        <v>7</v>
      </c>
      <c r="H22" s="15">
        <f>'WEEKLY COMPETITIVE REPORT'!I22/X4</f>
        <v>2712.2672652845636</v>
      </c>
      <c r="I22" s="15">
        <f>'WEEKLY COMPETITIVE REPORT'!J22/X4</f>
        <v>5576.389805889344</v>
      </c>
      <c r="J22" s="23">
        <f>'WEEKLY COMPETITIVE REPORT'!K22</f>
        <v>417</v>
      </c>
      <c r="K22" s="23">
        <f>'WEEKLY COMPETITIVE REPORT'!L22</f>
        <v>822</v>
      </c>
      <c r="L22" s="65">
        <f>'WEEKLY COMPETITIVE REPORT'!M22</f>
        <v>-51.36159128581577</v>
      </c>
      <c r="M22" s="15">
        <f>#N/A</f>
        <v>338.48320788767114</v>
      </c>
      <c r="N22" s="38">
        <f>'WEEKLY COMPETITIVE REPORT'!O22</f>
        <v>7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>#N/A</f>
        <v>0</v>
      </c>
      <c r="V22" s="26">
        <f>'WEEKLY COMPETITIVE REPORT'!W22/X4</f>
        <v>55069.32523438532</v>
      </c>
      <c r="W22" s="23">
        <f>'WEEKLY COMPETITIVE REPORT'!X22</f>
        <v>0</v>
      </c>
      <c r="X22" s="57">
        <f>'WEEKLY COMPETITIVE REPORT'!Y22</f>
        <v>8920</v>
      </c>
    </row>
    <row r="23" spans="1:24" ht="12.75">
      <c r="A23" s="51">
        <v>10</v>
      </c>
      <c r="B23" s="4">
        <f>'WEEKLY COMPETITIVE REPORT'!B23</f>
        <v>12</v>
      </c>
      <c r="C23" s="4" t="str">
        <f>'WEEKLY COMPETITIVE REPORT'!C23</f>
        <v>LIFE OF PI</v>
      </c>
      <c r="D23" s="4" t="str">
        <f>'WEEKLY COMPETITIVE REPORT'!E23</f>
        <v>FOX</v>
      </c>
      <c r="E23" s="4" t="str">
        <f>'WEEKLY COMPETITIVE REPORT'!F23</f>
        <v>Blitz</v>
      </c>
      <c r="F23" s="38">
        <f>'WEEKLY COMPETITIVE REPORT'!G23</f>
        <v>13</v>
      </c>
      <c r="G23" s="38">
        <f>'WEEKLY COMPETITIVE REPORT'!H23</f>
        <v>16</v>
      </c>
      <c r="H23" s="15">
        <f>'WEEKLY COMPETITIVE REPORT'!I23/X4</f>
        <v>2151.0629869272416</v>
      </c>
      <c r="I23" s="15">
        <f>'WEEKLY COMPETITIVE REPORT'!J23/X4</f>
        <v>1860.5572428363926</v>
      </c>
      <c r="J23" s="23">
        <f>'WEEKLY COMPETITIVE REPORT'!K23</f>
        <v>319</v>
      </c>
      <c r="K23" s="23">
        <f>'WEEKLY COMPETITIVE REPORT'!L23</f>
        <v>232</v>
      </c>
      <c r="L23" s="65">
        <f>'WEEKLY COMPETITIVE REPORT'!M23</f>
        <v>15.613910574875803</v>
      </c>
      <c r="M23" s="15">
        <f>#N/A</f>
        <v>0</v>
      </c>
      <c r="N23" s="38">
        <f>'WEEKLY COMPETITIVE REPORT'!O23</f>
        <v>16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>#N/A</f>
        <v>0</v>
      </c>
      <c r="V23" s="26">
        <f>'WEEKLY COMPETITIVE REPORT'!W23/X4</f>
        <v>286574.6731810379</v>
      </c>
      <c r="W23" s="23">
        <f>'WEEKLY COMPETITIVE REPORT'!X23</f>
        <v>0</v>
      </c>
      <c r="X23" s="57">
        <f>'WEEKLY COMPETITIVE REPORT'!Y23</f>
        <v>39537</v>
      </c>
    </row>
    <row r="24" spans="1:24" ht="12.75">
      <c r="A24" s="51">
        <v>11</v>
      </c>
      <c r="B24" s="4" t="str">
        <f>'WEEKLY COMPETITIVE REPORT'!B24</f>
        <v>New</v>
      </c>
      <c r="C24" s="4" t="str">
        <f>'WEEKLY COMPETITIVE REPORT'!C24</f>
        <v>MASTER</v>
      </c>
      <c r="D24" s="4" t="str">
        <f>'WEEKLY COMPETITIVE REPORT'!E24</f>
        <v>IND</v>
      </c>
      <c r="E24" s="4" t="str">
        <f>'WEEKLY COMPETITIVE REPORT'!F24</f>
        <v>Blitz</v>
      </c>
      <c r="F24" s="38">
        <f>'WEEKLY COMPETITIVE REPORT'!G24</f>
        <v>1</v>
      </c>
      <c r="G24" s="38">
        <f>'WEEKLY COMPETITIVE REPORT'!H24</f>
        <v>1</v>
      </c>
      <c r="H24" s="15">
        <f>'WEEKLY COMPETITIVE REPORT'!I24/X4</f>
        <v>2091.6413574541134</v>
      </c>
      <c r="I24" s="15">
        <f>'WEEKLY COMPETITIVE REPORT'!J24/X4</f>
        <v>0</v>
      </c>
      <c r="J24" s="23">
        <f>'WEEKLY COMPETITIVE REPORT'!K24</f>
        <v>349</v>
      </c>
      <c r="K24" s="23">
        <f>'WEEKLY COMPETITIVE REPORT'!L24</f>
        <v>0</v>
      </c>
      <c r="L24" s="65">
        <f>'WEEKLY COMPETITIVE REPORT'!M24</f>
        <v>0</v>
      </c>
      <c r="M24" s="15">
        <f>#N/A</f>
        <v>3126.2379506140237</v>
      </c>
      <c r="N24" s="38">
        <f>'WEEKLY COMPETITIVE REPORT'!O24</f>
        <v>1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>
        <f>'WEEKLY COMPETITIVE REPORT'!T24</f>
        <v>0</v>
      </c>
      <c r="T24" s="15">
        <f>'WEEKLY COMPETITIVE REPORT'!U24/X4</f>
        <v>0</v>
      </c>
      <c r="U24" s="15">
        <f>#N/A</f>
        <v>0</v>
      </c>
      <c r="V24" s="26">
        <f>'WEEKLY COMPETITIVE REPORT'!W24/X4</f>
        <v>2577.5782384788063</v>
      </c>
      <c r="W24" s="23">
        <f>'WEEKLY COMPETITIVE REPORT'!X24</f>
        <v>0</v>
      </c>
      <c r="X24" s="57">
        <f>'WEEKLY COMPETITIVE REPORT'!Y24</f>
        <v>540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LINCOLN</v>
      </c>
      <c r="D25" s="4" t="str">
        <f>'WEEKLY COMPETITIVE REPORT'!E25</f>
        <v>FOX</v>
      </c>
      <c r="E25" s="4" t="str">
        <f>'WEEKLY COMPETITIVE REPORT'!F25</f>
        <v>Blitz</v>
      </c>
      <c r="F25" s="38">
        <f>'WEEKLY COMPETITIVE REPORT'!G25</f>
        <v>8</v>
      </c>
      <c r="G25" s="38">
        <f>'WEEKLY COMPETITIVE REPORT'!H25</f>
        <v>2</v>
      </c>
      <c r="H25" s="15">
        <f>'WEEKLY COMPETITIVE REPORT'!I25/X4</f>
        <v>1665.1261059025485</v>
      </c>
      <c r="I25" s="15">
        <f>'WEEKLY COMPETITIVE REPORT'!J25/X4</f>
        <v>3166.512610590255</v>
      </c>
      <c r="J25" s="23">
        <f>'WEEKLY COMPETITIVE REPORT'!K25</f>
        <v>213</v>
      </c>
      <c r="K25" s="23">
        <f>'WEEKLY COMPETITIVE REPORT'!L25</f>
        <v>398</v>
      </c>
      <c r="L25" s="65">
        <f>'WEEKLY COMPETITIVE REPORT'!M25</f>
        <v>-47.414512093411176</v>
      </c>
      <c r="M25" s="15">
        <f>#N/A</f>
        <v>1918.6583916545624</v>
      </c>
      <c r="N25" s="38">
        <f>'WEEKLY COMPETITIVE REPORT'!O25</f>
        <v>2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>#N/A</f>
        <v>0</v>
      </c>
      <c r="V25" s="26">
        <f>'WEEKLY COMPETITIVE REPORT'!W25/X4</f>
        <v>55976.495444341745</v>
      </c>
      <c r="W25" s="23">
        <f>'WEEKLY COMPETITIVE REPORT'!X25</f>
        <v>0</v>
      </c>
      <c r="X25" s="57">
        <f>'WEEKLY COMPETITIVE REPORT'!Y25</f>
        <v>7564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HYDE PARK ON HUDSON</v>
      </c>
      <c r="D26" s="4" t="str">
        <f>'WEEKLY COMPETITIVE REPORT'!E26</f>
        <v>IND</v>
      </c>
      <c r="E26" s="4" t="str">
        <f>'WEEKLY COMPETITIVE REPORT'!F26</f>
        <v>Cinemania</v>
      </c>
      <c r="F26" s="38">
        <f>'WEEKLY COMPETITIVE REPORT'!G26</f>
        <v>1</v>
      </c>
      <c r="G26" s="38">
        <f>'WEEKLY COMPETITIVE REPORT'!H26</f>
        <v>4</v>
      </c>
      <c r="H26" s="15">
        <f>'WEEKLY COMPETITIVE REPORT'!I26/X4</f>
        <v>1537.0394823715833</v>
      </c>
      <c r="I26" s="15">
        <f>'WEEKLY COMPETITIVE REPORT'!J26/X4</f>
        <v>0</v>
      </c>
      <c r="J26" s="23">
        <f>'WEEKLY COMPETITIVE REPORT'!K26</f>
        <v>213</v>
      </c>
      <c r="K26" s="23">
        <f>'WEEKLY COMPETITIVE REPORT'!L26</f>
        <v>0</v>
      </c>
      <c r="L26" s="65">
        <f>'WEEKLY COMPETITIVE REPORT'!M26</f>
        <v>0</v>
      </c>
      <c r="M26" s="15">
        <f>#N/A</f>
        <v>0</v>
      </c>
      <c r="N26" s="38">
        <f>'WEEKLY COMPETITIVE REPORT'!O26</f>
        <v>4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>
        <f>#N/A</f>
        <v>0</v>
      </c>
      <c r="V26" s="26">
        <f>'WEEKLY COMPETITIVE REPORT'!W26/X4</f>
        <v>1736.4320612703025</v>
      </c>
      <c r="W26" s="23">
        <f>'WEEKLY COMPETITIVE REPORT'!X26</f>
        <v>0</v>
      </c>
      <c r="X26" s="57">
        <f>'WEEKLY COMPETITIVE REPORT'!Y26</f>
        <v>240</v>
      </c>
    </row>
    <row r="27" spans="1:24" ht="12.75" customHeight="1">
      <c r="A27" s="51">
        <v>14</v>
      </c>
      <c r="B27" s="4">
        <f>'WEEKLY COMPETITIVE REPORT'!B27</f>
        <v>10</v>
      </c>
      <c r="C27" s="4" t="str">
        <f>'WEEKLY COMPETITIVE REPORT'!C27</f>
        <v>MOVIE 43</v>
      </c>
      <c r="D27" s="4" t="str">
        <f>'WEEKLY COMPETITIVE REPORT'!E27</f>
        <v>IND</v>
      </c>
      <c r="E27" s="4" t="str">
        <f>'WEEKLY COMPETITIVE REPORT'!F27</f>
        <v>Karantanija</v>
      </c>
      <c r="F27" s="38">
        <f>'WEEKLY COMPETITIVE REPORT'!G27</f>
        <v>8</v>
      </c>
      <c r="G27" s="38">
        <f>'WEEKLY COMPETITIVE REPORT'!H27</f>
        <v>8</v>
      </c>
      <c r="H27" s="15">
        <f>'WEEKLY COMPETITIVE REPORT'!I27/X4</f>
        <v>1431.401029974911</v>
      </c>
      <c r="I27" s="15">
        <f>'WEEKLY COMPETITIVE REPORT'!J27/X17</f>
        <v>0.1890930646117368</v>
      </c>
      <c r="J27" s="23">
        <f>'WEEKLY COMPETITIVE REPORT'!K27</f>
        <v>207</v>
      </c>
      <c r="K27" s="23">
        <f>'WEEKLY COMPETITIVE REPORT'!L27</f>
        <v>313</v>
      </c>
      <c r="L27" s="65">
        <f>'WEEKLY COMPETITIVE REPORT'!M27</f>
        <v>-32.037617554858926</v>
      </c>
      <c r="M27" s="15">
        <f>#N/A</f>
        <v>0</v>
      </c>
      <c r="N27" s="38">
        <f>'WEEKLY COMPETITIVE REPORT'!O27</f>
        <v>8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>#N/A</f>
        <v>0</v>
      </c>
      <c r="V27" s="26">
        <f>'WEEKLY COMPETITIVE REPORT'!W27/X4</f>
        <v>137771.0286544302</v>
      </c>
      <c r="W27" s="23">
        <f>'WEEKLY COMPETITIVE REPORT'!X27</f>
        <v>0</v>
      </c>
      <c r="X27" s="57">
        <f>'WEEKLY COMPETITIVE REPORT'!Y27</f>
        <v>22040</v>
      </c>
    </row>
    <row r="28" spans="1:24" ht="12.75">
      <c r="A28" s="51">
        <v>15</v>
      </c>
      <c r="B28" s="4">
        <f>'WEEKLY COMPETITIVE REPORT'!B28</f>
        <v>15</v>
      </c>
      <c r="C28" s="4" t="str">
        <f>'WEEKLY COMPETITIVE REPORT'!C28</f>
        <v>DJANGO UNCHAINED</v>
      </c>
      <c r="D28" s="4" t="str">
        <f>'WEEKLY COMPETITIVE REPORT'!E28</f>
        <v>SONY</v>
      </c>
      <c r="E28" s="4" t="str">
        <f>'WEEKLY COMPETITIVE REPORT'!F28</f>
        <v>CF</v>
      </c>
      <c r="F28" s="38">
        <f>'WEEKLY COMPETITIVE REPORT'!G28</f>
        <v>9</v>
      </c>
      <c r="G28" s="38">
        <f>'WEEKLY COMPETITIVE REPORT'!H28</f>
        <v>13</v>
      </c>
      <c r="H28" s="15">
        <f>'WEEKLY COMPETITIVE REPORT'!I28/X4</f>
        <v>1338.9673841278225</v>
      </c>
      <c r="I28" s="15">
        <f>'WEEKLY COMPETITIVE REPORT'!J28/X17</f>
        <v>0.12151748666271488</v>
      </c>
      <c r="J28" s="23">
        <f>'WEEKLY COMPETITIVE REPORT'!K28</f>
        <v>177</v>
      </c>
      <c r="K28" s="23">
        <f>'WEEKLY COMPETITIVE REPORT'!L28</f>
        <v>177</v>
      </c>
      <c r="L28" s="65">
        <f>'WEEKLY COMPETITIVE REPORT'!M28</f>
        <v>-1.0731707317073216</v>
      </c>
      <c r="M28" s="15">
        <f>#N/A</f>
        <v>56.9693082567769</v>
      </c>
      <c r="N28" s="38">
        <f>'WEEKLY COMPETITIVE REPORT'!O28</f>
        <v>13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>#N/A</f>
        <v>0</v>
      </c>
      <c r="V28" s="26">
        <f>'WEEKLY COMPETITIVE REPORT'!W28/X4</f>
        <v>164722.03882213126</v>
      </c>
      <c r="W28" s="23">
        <f>'WEEKLY COMPETITIVE REPORT'!X28</f>
        <v>0</v>
      </c>
      <c r="X28" s="57">
        <f>'WEEKLY COMPETITIVE REPORT'!Y28</f>
        <v>25180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HANSEL &amp; GRETEL: WITCH HUNTERS</v>
      </c>
      <c r="D29" s="4" t="str">
        <f>'WEEKLY COMPETITIVE REPORT'!E29</f>
        <v>PAR</v>
      </c>
      <c r="E29" s="4" t="str">
        <f>'WEEKLY COMPETITIVE REPORT'!F29</f>
        <v>Karantanija</v>
      </c>
      <c r="F29" s="38">
        <f>'WEEKLY COMPETITIVE REPORT'!G29</f>
        <v>7</v>
      </c>
      <c r="G29" s="38">
        <f>'WEEKLY COMPETITIVE REPORT'!H29</f>
        <v>10</v>
      </c>
      <c r="H29" s="15">
        <f>'WEEKLY COMPETITIVE REPORT'!I29/X4</f>
        <v>998.2833751485541</v>
      </c>
      <c r="I29" s="15">
        <f>'WEEKLY COMPETITIVE REPORT'!J29/X17</f>
        <v>0.14463544754001187</v>
      </c>
      <c r="J29" s="23">
        <f>'WEEKLY COMPETITIVE REPORT'!K29</f>
        <v>143</v>
      </c>
      <c r="K29" s="23">
        <f>'WEEKLY COMPETITIVE REPORT'!L29</f>
        <v>250</v>
      </c>
      <c r="L29" s="65">
        <f>'WEEKLY COMPETITIVE REPORT'!M29</f>
        <v>-38.032786885245905</v>
      </c>
      <c r="M29" s="15">
        <f>#N/A</f>
        <v>0</v>
      </c>
      <c r="N29" s="38">
        <f>'WEEKLY COMPETITIVE REPORT'!O29</f>
        <v>10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>#N/A</f>
        <v>0</v>
      </c>
      <c r="V29" s="26">
        <f>'WEEKLY COMPETITIVE REPORT'!W29/X4</f>
        <v>88010.03565297769</v>
      </c>
      <c r="W29" s="23">
        <f>'WEEKLY COMPETITIVE REPORT'!X29</f>
        <v>0</v>
      </c>
      <c r="X29" s="57">
        <f>'WEEKLY COMPETITIVE REPORT'!Y29</f>
        <v>14410</v>
      </c>
    </row>
    <row r="30" spans="1:24" ht="12.75">
      <c r="A30" s="52">
        <v>17</v>
      </c>
      <c r="B30" s="4">
        <f>'WEEKLY COMPETITIVE REPORT'!B30</f>
        <v>16</v>
      </c>
      <c r="C30" s="4" t="str">
        <f>'WEEKLY COMPETITIVE REPORT'!C30</f>
        <v>KON-TIKI</v>
      </c>
      <c r="D30" s="4" t="str">
        <f>'WEEKLY COMPETITIVE REPORT'!E30</f>
        <v>IND</v>
      </c>
      <c r="E30" s="4" t="str">
        <f>'WEEKLY COMPETITIVE REPORT'!F30</f>
        <v>Cinemania</v>
      </c>
      <c r="F30" s="38">
        <f>'WEEKLY COMPETITIVE REPORT'!G30</f>
        <v>4</v>
      </c>
      <c r="G30" s="38">
        <f>'WEEKLY COMPETITIVE REPORT'!H30</f>
        <v>1</v>
      </c>
      <c r="H30" s="15">
        <f>'WEEKLY COMPETITIVE REPORT'!I30/X4</f>
        <v>953.3870328799684</v>
      </c>
      <c r="I30" s="15">
        <f>'WEEKLY COMPETITIVE REPORT'!J30/X17</f>
        <v>0.11025489033787789</v>
      </c>
      <c r="J30" s="23">
        <f>'WEEKLY COMPETITIVE REPORT'!K30</f>
        <v>122</v>
      </c>
      <c r="K30" s="23">
        <f>'WEEKLY COMPETITIVE REPORT'!L30</f>
        <v>156</v>
      </c>
      <c r="L30" s="65">
        <f>'WEEKLY COMPETITIVE REPORT'!M30</f>
        <v>-22.365591397849457</v>
      </c>
      <c r="M30" s="15">
        <f>#N/A</f>
        <v>0</v>
      </c>
      <c r="N30" s="38">
        <f>'WEEKLY COMPETITIVE REPORT'!O30</f>
        <v>1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>#N/A</f>
        <v>0</v>
      </c>
      <c r="V30" s="26">
        <f>'WEEKLY COMPETITIVE REPORT'!W30/X4</f>
        <v>11509.309388617457</v>
      </c>
      <c r="W30" s="23">
        <f>'WEEKLY COMPETITIVE REPORT'!X30</f>
        <v>0</v>
      </c>
      <c r="X30" s="57">
        <f>'WEEKLY COMPETITIVE REPORT'!Y30</f>
        <v>1577</v>
      </c>
    </row>
    <row r="31" spans="1:24" ht="12.75">
      <c r="A31" s="51">
        <v>18</v>
      </c>
      <c r="B31" s="4">
        <f>'WEEKLY COMPETITIVE REPORT'!B31</f>
        <v>11</v>
      </c>
      <c r="C31" s="4" t="str">
        <f>'WEEKLY COMPETITIVE REPORT'!C31</f>
        <v>IDENTITY THIEF</v>
      </c>
      <c r="D31" s="4" t="str">
        <f>'WEEKLY COMPETITIVE REPORT'!E31</f>
        <v>UNI</v>
      </c>
      <c r="E31" s="4" t="str">
        <f>'WEEKLY COMPETITIVE REPORT'!F31</f>
        <v>Karantanija</v>
      </c>
      <c r="F31" s="38">
        <f>'WEEKLY COMPETITIVE REPORT'!G31</f>
        <v>6</v>
      </c>
      <c r="G31" s="38">
        <f>'WEEKLY COMPETITIVE REPORT'!H31</f>
        <v>7</v>
      </c>
      <c r="H31" s="15">
        <f>'WEEKLY COMPETITIVE REPORT'!I31/X4</f>
        <v>950.7460715700515</v>
      </c>
      <c r="I31" s="15">
        <f>'WEEKLY COMPETITIVE REPORT'!J31/X17</f>
        <v>0.18719620628334321</v>
      </c>
      <c r="J31" s="23">
        <f>'WEEKLY COMPETITIVE REPORT'!K31</f>
        <v>136</v>
      </c>
      <c r="K31" s="23">
        <f>'WEEKLY COMPETITIVE REPORT'!L31</f>
        <v>304</v>
      </c>
      <c r="L31" s="65">
        <f>'WEEKLY COMPETITIVE REPORT'!M31</f>
        <v>-54.40151994933502</v>
      </c>
      <c r="M31" s="15">
        <f>#N/A</f>
        <v>0</v>
      </c>
      <c r="N31" s="38">
        <f>'WEEKLY COMPETITIVE REPORT'!O31</f>
        <v>7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>
        <f>#N/A</f>
        <v>0</v>
      </c>
      <c r="V31" s="26">
        <f>'WEEKLY COMPETITIVE REPORT'!W31/X4</f>
        <v>71753.59830978476</v>
      </c>
      <c r="W31" s="23">
        <f>'WEEKLY COMPETITIVE REPORT'!X31</f>
        <v>0</v>
      </c>
      <c r="X31" s="57">
        <f>'WEEKLY COMPETITIVE REPORT'!Y31</f>
        <v>11556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BEYOND THE HILLS</v>
      </c>
      <c r="D32" s="4" t="str">
        <f>'WEEKLY COMPETITIVE REPORT'!E32</f>
        <v>IND</v>
      </c>
      <c r="E32" s="4" t="str">
        <f>'WEEKLY COMPETITIVE REPORT'!F32</f>
        <v>Cinemania</v>
      </c>
      <c r="F32" s="38">
        <f>'WEEKLY COMPETITIVE REPORT'!G32</f>
        <v>1</v>
      </c>
      <c r="G32" s="38">
        <f>'WEEKLY COMPETITIVE REPORT'!H32</f>
        <v>1</v>
      </c>
      <c r="H32" s="15">
        <f>'WEEKLY COMPETITIVE REPORT'!I32/X4</f>
        <v>753.9944539812492</v>
      </c>
      <c r="I32" s="15">
        <f>'WEEKLY COMPETITIVE REPORT'!J32/X17</f>
        <v>0.0878482513337285</v>
      </c>
      <c r="J32" s="23">
        <f>'WEEKLY COMPETITIVE REPORT'!K32</f>
        <v>126</v>
      </c>
      <c r="K32" s="23">
        <f>'WEEKLY COMPETITIVE REPORT'!L32</f>
        <v>164</v>
      </c>
      <c r="L32" s="65">
        <f>'WEEKLY COMPETITIVE REPORT'!M32</f>
        <v>-22.941970310391355</v>
      </c>
      <c r="M32" s="15">
        <f>#N/A</f>
        <v>0</v>
      </c>
      <c r="N32" s="38">
        <f>'WEEKLY COMPETITIVE REPORT'!O32</f>
        <v>1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>
        <f>#N/A</f>
        <v>0</v>
      </c>
      <c r="V32" s="26">
        <f>'WEEKLY COMPETITIVE REPORT'!W32/X4</f>
        <v>6164.003697345835</v>
      </c>
      <c r="W32" s="23">
        <f>'WEEKLY COMPETITIVE REPORT'!X32</f>
        <v>0</v>
      </c>
      <c r="X32" s="57">
        <f>'WEEKLY COMPETITIVE REPORT'!Y32</f>
        <v>1187</v>
      </c>
    </row>
    <row r="33" spans="1:24" ht="13.5" thickBot="1">
      <c r="A33" s="51">
        <v>20</v>
      </c>
      <c r="B33" s="4">
        <f>'WEEKLY COMPETITIVE REPORT'!B33</f>
        <v>13</v>
      </c>
      <c r="C33" s="4" t="str">
        <f>'WEEKLY COMPETITIVE REPORT'!C33</f>
        <v>ANNA KARENINA</v>
      </c>
      <c r="D33" s="4" t="str">
        <f>'WEEKLY COMPETITIVE REPORT'!E33</f>
        <v>UNI</v>
      </c>
      <c r="E33" s="4" t="str">
        <f>'WEEKLY COMPETITIVE REPORT'!F33</f>
        <v>Karantanija</v>
      </c>
      <c r="F33" s="38">
        <f>'WEEKLY COMPETITIVE REPORT'!G33</f>
        <v>10</v>
      </c>
      <c r="G33" s="38">
        <f>'WEEKLY COMPETITIVE REPORT'!H33</f>
        <v>14</v>
      </c>
      <c r="H33" s="15">
        <f>'WEEKLY COMPETITIVE REPORT'!I33/X4</f>
        <v>594.2162947312822</v>
      </c>
      <c r="I33" s="15">
        <f>'WEEKLY COMPETITIVE REPORT'!J33/X17</f>
        <v>0.15080023710729104</v>
      </c>
      <c r="J33" s="23">
        <f>'WEEKLY COMPETITIVE REPORT'!K33</f>
        <v>70</v>
      </c>
      <c r="K33" s="23">
        <f>'WEEKLY COMPETITIVE REPORT'!L33</f>
        <v>281</v>
      </c>
      <c r="L33" s="65">
        <f>'WEEKLY COMPETITIVE REPORT'!M33</f>
        <v>-64.62264150943396</v>
      </c>
      <c r="M33" s="15">
        <f>#N/A</f>
        <v>54.045386806511864</v>
      </c>
      <c r="N33" s="38">
        <f>'WEEKLY COMPETITIVE REPORT'!O33</f>
        <v>14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 t="e">
        <f>'WEEKLY COMPETITIVE REPORT'!T33</f>
        <v>#DIV/0!</v>
      </c>
      <c r="T33" s="15">
        <f>'WEEKLY COMPETITIVE REPORT'!U33/X4</f>
        <v>0</v>
      </c>
      <c r="U33" s="15">
        <f>#N/A</f>
        <v>0</v>
      </c>
      <c r="V33" s="26">
        <f>'WEEKLY COMPETITIVE REPORT'!W33/X4</f>
        <v>146911.3957480523</v>
      </c>
      <c r="W33" s="23">
        <f>'WEEKLY COMPETITIVE REPORT'!X33</f>
        <v>0</v>
      </c>
      <c r="X33" s="57">
        <f>'WEEKLY COMPETITIVE REPORT'!Y33</f>
        <v>22853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166</v>
      </c>
      <c r="H34" s="33">
        <f>SUM(H14:H33)</f>
        <v>89273.73563977286</v>
      </c>
      <c r="I34" s="32">
        <f>SUM(I14:I33)</f>
        <v>85346.29703685553</v>
      </c>
      <c r="J34" s="32">
        <f>SUM(J14:J33)</f>
        <v>12709</v>
      </c>
      <c r="K34" s="32">
        <f>SUM(K14:K33)</f>
        <v>13894</v>
      </c>
      <c r="L34" s="65">
        <f>'WEEKLY COMPETITIVE REPORT'!M34</f>
        <v>-7.380058634956299</v>
      </c>
      <c r="M34" s="33">
        <f>H34/G34</f>
        <v>537.7935881914027</v>
      </c>
      <c r="N34" s="41">
        <f>'WEEKLY COMPETITIVE REPORT'!O34</f>
        <v>166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1552586.8216030635</v>
      </c>
      <c r="W34" s="32">
        <f>SUM(W14:W33)</f>
        <v>0</v>
      </c>
      <c r="X34" s="36">
        <f>SUM(X14:X33)</f>
        <v>239415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2009-10-05T11:17:33Z</cp:lastPrinted>
  <dcterms:created xsi:type="dcterms:W3CDTF">1998-07-08T11:15:35Z</dcterms:created>
  <dcterms:modified xsi:type="dcterms:W3CDTF">2013-03-25T13:38:32Z</dcterms:modified>
  <cp:category/>
  <cp:version/>
  <cp:contentType/>
  <cp:contentStatus/>
</cp:coreProperties>
</file>