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1875" windowWidth="25440" windowHeight="993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<sst xmlns="http://schemas.openxmlformats.org/spreadsheetml/2006/main" count="251" uniqueCount="91">
  <si>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</si>
  <si>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</si>
  <si>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</si>
  <si>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</si>
  <si>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</si>
  <si>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</si>
  <si>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</si>
  <si>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</si>
  <si>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</si>
  <si>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</si>
  <si>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</si>
  <si>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</si>
  <si>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</si>
  <si>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</si>
  <si>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</si>
  <si>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</si>
  <si>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</si>
  <si>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</si>
  <si>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</si>
  <si>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</si>
  <si>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</si>
  <si>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</si>
  <si>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</si>
  <si>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</si>
  <si>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</si>
  <si>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</si>
  <si>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</si>
  <si>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</si>
  <si>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</si>
  <si>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</si>
  <si>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</si>
  <si>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</si>
  <si>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</si>
  <si>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</si>
  <si>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</si>
  <si>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</si>
  <si>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</si>
  <si>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</si>
  <si>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</si>
  <si>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</si>
  <si>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</si>
  <si>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</si>
  <si>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</si>
  <si>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</si>
  <si>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</si>
  <si>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</si>
  <si>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</si>
  <si>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</si>
  <si>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CF</t>
  </si>
  <si>
    <t>PAR</t>
  </si>
  <si>
    <t>FOX</t>
  </si>
  <si>
    <t>UNI</t>
  </si>
  <si>
    <t>LINCOLN</t>
  </si>
  <si>
    <t>New</t>
  </si>
  <si>
    <t>WRECK-IT RALPH</t>
  </si>
  <si>
    <t>RAZBIJAČ RALPH</t>
  </si>
  <si>
    <t>BVI</t>
  </si>
  <si>
    <t>CENEX</t>
  </si>
  <si>
    <t>KON-TIKI</t>
  </si>
  <si>
    <t>OZ THE GREAT AND POWERFUL</t>
  </si>
  <si>
    <t>MOGOČNI OZ</t>
  </si>
  <si>
    <t>d</t>
  </si>
  <si>
    <t>21 &amp; OVER</t>
  </si>
  <si>
    <t>POLNIH 21</t>
  </si>
  <si>
    <t>SILVER LININGS PLAY BOOK</t>
  </si>
  <si>
    <t>ZA DEŽJEM POSIJE SONCE</t>
  </si>
  <si>
    <t>I GIVE IT A YEAR</t>
  </si>
  <si>
    <t>PRVO LETO PO POROKI</t>
  </si>
  <si>
    <t>JACK THE GIANT SLAYER</t>
  </si>
  <si>
    <t>JACK, MORILEC VELIKANOV 3D</t>
  </si>
  <si>
    <t>WB</t>
  </si>
  <si>
    <t>GI JOE 2: RETALIATION</t>
  </si>
  <si>
    <t>GI JOE 2: MAŠČEVANJE</t>
  </si>
  <si>
    <t>THE HOST</t>
  </si>
  <si>
    <t>DUŠA</t>
  </si>
  <si>
    <t>THE CROODS</t>
  </si>
  <si>
    <t>KRUDOVI</t>
  </si>
  <si>
    <t>OLYMPUS HAS FALLEN</t>
  </si>
  <si>
    <t>PADEC OLIMPA</t>
  </si>
  <si>
    <t>SREČEN ZA UMRET</t>
  </si>
  <si>
    <t>DOMES</t>
  </si>
  <si>
    <t>LOS AMANTES PASAJEROS</t>
  </si>
  <si>
    <t>LJUBIMCI NAD OBLAKI</t>
  </si>
  <si>
    <t>11 - Apr</t>
  </si>
  <si>
    <t>17 - Apr</t>
  </si>
  <si>
    <t>12 - Apr</t>
  </si>
  <si>
    <t>14 - Apr</t>
  </si>
  <si>
    <t>OBLIVION</t>
  </si>
  <si>
    <t>POZABA</t>
  </si>
  <si>
    <t>JUST THE WIND</t>
  </si>
  <si>
    <t>SAMO VETER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</si>
</sst>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29" xfId="0" applyNumberFormat="1" applyFont="1" applyFill="1" applyBorder="1" applyAlignment="1">
      <alignment horizontal="right"/>
    </xf>
    <xf numFmtId="3" fontId="6" fillId="0" borderId="38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W14" sqref="W14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3"/>
      <c r="E4" s="8"/>
      <c r="F4" s="8"/>
      <c r="G4" s="19" t="s">
        <v>2</v>
      </c>
      <c r="H4" s="20"/>
      <c r="I4" s="20"/>
      <c r="J4" s="20"/>
      <c r="K4" s="80" t="s">
        <v>85</v>
      </c>
      <c r="L4" s="20"/>
      <c r="M4" s="81" t="s">
        <v>86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0.7548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9" t="s">
        <v>83</v>
      </c>
      <c r="L5" s="7"/>
      <c r="M5" s="82" t="s">
        <v>84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15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8">
        <v>41382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75</v>
      </c>
      <c r="D14" s="4" t="s">
        <v>76</v>
      </c>
      <c r="E14" s="15" t="s">
        <v>50</v>
      </c>
      <c r="F14" s="15" t="s">
        <v>42</v>
      </c>
      <c r="G14" s="37">
        <v>3</v>
      </c>
      <c r="H14" s="37">
        <v>23</v>
      </c>
      <c r="I14" s="14">
        <v>20566</v>
      </c>
      <c r="J14" s="14">
        <v>45104</v>
      </c>
      <c r="K14" s="14">
        <v>3904</v>
      </c>
      <c r="L14" s="14">
        <v>8253</v>
      </c>
      <c r="M14" s="64">
        <f>(I14/J14*100)-100</f>
        <v>-54.403157147924794</v>
      </c>
      <c r="N14" s="14">
        <f>I14/H14</f>
        <v>894.1739130434783</v>
      </c>
      <c r="O14" s="37">
        <v>23</v>
      </c>
      <c r="P14" s="14">
        <v>26703</v>
      </c>
      <c r="Q14" s="14">
        <v>53349</v>
      </c>
      <c r="R14" s="14">
        <v>5337</v>
      </c>
      <c r="S14" s="14">
        <v>10347</v>
      </c>
      <c r="T14" s="64">
        <f>(P14/Q14*100)-100</f>
        <v>-49.94657819265591</v>
      </c>
      <c r="U14" s="75">
        <v>158364</v>
      </c>
      <c r="V14" s="14">
        <f>P14/O14</f>
        <v>1161</v>
      </c>
      <c r="W14" s="75">
        <f>SUM(U14,P14)</f>
        <v>185067</v>
      </c>
      <c r="X14" s="75">
        <v>30707</v>
      </c>
      <c r="Y14" s="76">
        <f>SUM(X14,R14)</f>
        <v>36044</v>
      </c>
    </row>
    <row r="15" spans="1:25" ht="12.75">
      <c r="A15" s="72">
        <v>2</v>
      </c>
      <c r="B15" s="72" t="s">
        <v>53</v>
      </c>
      <c r="C15" s="93" t="s">
        <v>87</v>
      </c>
      <c r="D15" s="93" t="s">
        <v>88</v>
      </c>
      <c r="E15" s="15" t="s">
        <v>51</v>
      </c>
      <c r="F15" s="15" t="s">
        <v>36</v>
      </c>
      <c r="G15" s="37">
        <v>1</v>
      </c>
      <c r="H15" s="37">
        <v>9</v>
      </c>
      <c r="I15" s="14">
        <v>17393</v>
      </c>
      <c r="J15" s="14"/>
      <c r="K15" s="14">
        <v>3159</v>
      </c>
      <c r="L15" s="14"/>
      <c r="M15" s="64"/>
      <c r="N15" s="14">
        <f>I15/H15</f>
        <v>1932.5555555555557</v>
      </c>
      <c r="O15" s="73">
        <v>9</v>
      </c>
      <c r="P15" s="14">
        <v>25136</v>
      </c>
      <c r="Q15" s="14"/>
      <c r="R15" s="14">
        <v>5051</v>
      </c>
      <c r="S15" s="14"/>
      <c r="T15" s="64"/>
      <c r="U15" s="75">
        <v>721</v>
      </c>
      <c r="V15" s="14">
        <f>P15/O15</f>
        <v>2792.8888888888887</v>
      </c>
      <c r="W15" s="75">
        <f>SUM(U15,P15)</f>
        <v>25857</v>
      </c>
      <c r="X15" s="75">
        <v>126</v>
      </c>
      <c r="Y15" s="76">
        <f>SUM(X15,R15)</f>
        <v>5177</v>
      </c>
    </row>
    <row r="16" spans="1:25" ht="12.75">
      <c r="A16" s="72">
        <v>3</v>
      </c>
      <c r="B16" s="72">
        <v>2</v>
      </c>
      <c r="C16" s="4" t="s">
        <v>79</v>
      </c>
      <c r="D16" s="4" t="s">
        <v>79</v>
      </c>
      <c r="E16" s="15" t="s">
        <v>80</v>
      </c>
      <c r="F16" s="15" t="s">
        <v>48</v>
      </c>
      <c r="G16" s="37">
        <v>2</v>
      </c>
      <c r="H16" s="37">
        <v>14</v>
      </c>
      <c r="I16" s="24">
        <v>7194</v>
      </c>
      <c r="J16" s="24">
        <v>14803</v>
      </c>
      <c r="K16" s="95">
        <v>1492</v>
      </c>
      <c r="L16" s="95">
        <v>3016</v>
      </c>
      <c r="M16" s="64">
        <f>(I16/J16*100)-100</f>
        <v>-51.40174288995474</v>
      </c>
      <c r="N16" s="14">
        <f>I16/H16</f>
        <v>513.8571428571429</v>
      </c>
      <c r="O16" s="37">
        <v>14</v>
      </c>
      <c r="P16" s="22">
        <v>10396</v>
      </c>
      <c r="Q16" s="22">
        <v>20969</v>
      </c>
      <c r="R16" s="22">
        <v>2361</v>
      </c>
      <c r="S16" s="22">
        <v>4851</v>
      </c>
      <c r="T16" s="64">
        <f>(P16/Q16*100)-100</f>
        <v>-50.42205159998092</v>
      </c>
      <c r="U16" s="75">
        <v>21172</v>
      </c>
      <c r="V16" s="14">
        <f>P16/O16</f>
        <v>742.5714285714286</v>
      </c>
      <c r="W16" s="75">
        <f>SUM(U16,P16)</f>
        <v>31568</v>
      </c>
      <c r="X16" s="75">
        <v>5318</v>
      </c>
      <c r="Y16" s="76">
        <f>SUM(X16,R16)</f>
        <v>7679</v>
      </c>
    </row>
    <row r="17" spans="1:25" ht="12.75">
      <c r="A17" s="72">
        <v>4</v>
      </c>
      <c r="B17" s="72">
        <v>3</v>
      </c>
      <c r="C17" s="93" t="s">
        <v>77</v>
      </c>
      <c r="D17" s="93" t="s">
        <v>78</v>
      </c>
      <c r="E17" s="15" t="s">
        <v>46</v>
      </c>
      <c r="F17" s="15" t="s">
        <v>42</v>
      </c>
      <c r="G17" s="37">
        <v>2</v>
      </c>
      <c r="H17" s="37">
        <v>9</v>
      </c>
      <c r="I17" s="24">
        <v>6277</v>
      </c>
      <c r="J17" s="24">
        <v>14756</v>
      </c>
      <c r="K17" s="24">
        <v>1298</v>
      </c>
      <c r="L17" s="24">
        <v>2790</v>
      </c>
      <c r="M17" s="64">
        <f>(I17/J17*100)-100</f>
        <v>-57.461371645432365</v>
      </c>
      <c r="N17" s="14">
        <f>I17/H17</f>
        <v>697.4444444444445</v>
      </c>
      <c r="O17" s="37">
        <v>9</v>
      </c>
      <c r="P17" s="14">
        <v>9669</v>
      </c>
      <c r="Q17" s="14">
        <v>19439</v>
      </c>
      <c r="R17" s="14">
        <v>1999</v>
      </c>
      <c r="S17" s="14">
        <v>4012</v>
      </c>
      <c r="T17" s="64">
        <f>(P17/Q17*100)-100</f>
        <v>-50.25978702608159</v>
      </c>
      <c r="U17" s="89">
        <v>20464</v>
      </c>
      <c r="V17" s="14">
        <f>P17/O17</f>
        <v>1074.3333333333333</v>
      </c>
      <c r="W17" s="75">
        <f>SUM(U17,P17)</f>
        <v>30133</v>
      </c>
      <c r="X17" s="75">
        <v>4314</v>
      </c>
      <c r="Y17" s="76">
        <f>SUM(X17,R17)</f>
        <v>6313</v>
      </c>
    </row>
    <row r="18" spans="1:25" ht="13.5" customHeight="1">
      <c r="A18" s="72">
        <v>5</v>
      </c>
      <c r="B18" s="72">
        <v>4</v>
      </c>
      <c r="C18" s="4" t="s">
        <v>71</v>
      </c>
      <c r="D18" s="4" t="s">
        <v>72</v>
      </c>
      <c r="E18" s="15" t="s">
        <v>49</v>
      </c>
      <c r="F18" s="15" t="s">
        <v>36</v>
      </c>
      <c r="G18" s="37">
        <v>3</v>
      </c>
      <c r="H18" s="37">
        <v>9</v>
      </c>
      <c r="I18" s="14">
        <v>4109</v>
      </c>
      <c r="J18" s="14">
        <v>9071</v>
      </c>
      <c r="K18" s="24">
        <v>814</v>
      </c>
      <c r="L18" s="24">
        <v>1847</v>
      </c>
      <c r="M18" s="64">
        <f>(I18/J18*100)-100</f>
        <v>-54.701796935288286</v>
      </c>
      <c r="N18" s="14">
        <f>I18/H18</f>
        <v>456.55555555555554</v>
      </c>
      <c r="O18" s="38">
        <v>9</v>
      </c>
      <c r="P18" s="14">
        <v>5354</v>
      </c>
      <c r="Q18" s="14">
        <v>12130</v>
      </c>
      <c r="R18" s="14">
        <v>1126</v>
      </c>
      <c r="S18" s="14">
        <v>2683</v>
      </c>
      <c r="T18" s="64">
        <f>(P18/Q18*100)-100</f>
        <v>-55.86150041220115</v>
      </c>
      <c r="U18" s="75">
        <v>43880</v>
      </c>
      <c r="V18" s="14">
        <f>P18/O18</f>
        <v>594.8888888888889</v>
      </c>
      <c r="W18" s="75">
        <f>SUM(U18,P18)</f>
        <v>49234</v>
      </c>
      <c r="X18" s="75">
        <v>9413</v>
      </c>
      <c r="Y18" s="76">
        <f>SUM(X18,R18)</f>
        <v>10539</v>
      </c>
    </row>
    <row r="19" spans="1:25" ht="12.75">
      <c r="A19" s="72">
        <v>6</v>
      </c>
      <c r="B19" s="72">
        <v>11</v>
      </c>
      <c r="C19" s="4" t="s">
        <v>64</v>
      </c>
      <c r="D19" s="4" t="s">
        <v>65</v>
      </c>
      <c r="E19" s="15" t="s">
        <v>46</v>
      </c>
      <c r="F19" s="15" t="s">
        <v>42</v>
      </c>
      <c r="G19" s="37">
        <v>5</v>
      </c>
      <c r="H19" s="37">
        <v>6</v>
      </c>
      <c r="I19" s="24">
        <v>3547</v>
      </c>
      <c r="J19" s="24">
        <v>1939</v>
      </c>
      <c r="K19" s="14">
        <v>631</v>
      </c>
      <c r="L19" s="14">
        <v>386</v>
      </c>
      <c r="M19" s="64">
        <f>(I19/J19*100)-100</f>
        <v>82.92934502320784</v>
      </c>
      <c r="N19" s="14">
        <f>I19/H19</f>
        <v>591.1666666666666</v>
      </c>
      <c r="O19" s="73">
        <v>6</v>
      </c>
      <c r="P19" s="22">
        <v>4753</v>
      </c>
      <c r="Q19" s="22">
        <v>2308</v>
      </c>
      <c r="R19" s="22">
        <v>911</v>
      </c>
      <c r="S19" s="22">
        <v>491</v>
      </c>
      <c r="T19" s="64">
        <f>(P19/Q19*100)-100</f>
        <v>105.93587521663775</v>
      </c>
      <c r="U19" s="75">
        <v>28986</v>
      </c>
      <c r="V19" s="14">
        <f>P19/O19</f>
        <v>792.1666666666666</v>
      </c>
      <c r="W19" s="75">
        <f>SUM(U19,P19)</f>
        <v>33739</v>
      </c>
      <c r="X19" s="75">
        <v>6379</v>
      </c>
      <c r="Y19" s="76">
        <f>SUM(X19,R19)</f>
        <v>7290</v>
      </c>
    </row>
    <row r="20" spans="1:25" ht="12.75">
      <c r="A20" s="72">
        <v>7</v>
      </c>
      <c r="B20" s="72">
        <v>5</v>
      </c>
      <c r="C20" s="4" t="s">
        <v>73</v>
      </c>
      <c r="D20" s="4" t="s">
        <v>74</v>
      </c>
      <c r="E20" s="15" t="s">
        <v>46</v>
      </c>
      <c r="F20" s="15" t="s">
        <v>42</v>
      </c>
      <c r="G20" s="37">
        <v>3</v>
      </c>
      <c r="H20" s="37">
        <v>9</v>
      </c>
      <c r="I20" s="24">
        <v>3226</v>
      </c>
      <c r="J20" s="24">
        <v>7033</v>
      </c>
      <c r="K20" s="14">
        <v>597</v>
      </c>
      <c r="L20" s="14">
        <v>1308</v>
      </c>
      <c r="M20" s="64">
        <f>(I20/J20*100)-100</f>
        <v>-54.13052751315228</v>
      </c>
      <c r="N20" s="14">
        <f>I20/H20</f>
        <v>358.44444444444446</v>
      </c>
      <c r="O20" s="73">
        <v>9</v>
      </c>
      <c r="P20" s="22">
        <v>4371</v>
      </c>
      <c r="Q20" s="22">
        <v>9539</v>
      </c>
      <c r="R20" s="22">
        <v>864</v>
      </c>
      <c r="S20" s="22">
        <v>1907</v>
      </c>
      <c r="T20" s="64">
        <f>(P20/Q20*100)-100</f>
        <v>-54.17758674913513</v>
      </c>
      <c r="U20" s="75">
        <v>26842</v>
      </c>
      <c r="V20" s="14">
        <f>P20/O20</f>
        <v>485.6666666666667</v>
      </c>
      <c r="W20" s="75">
        <f>SUM(U20,P20)</f>
        <v>31213</v>
      </c>
      <c r="X20" s="75">
        <v>5440</v>
      </c>
      <c r="Y20" s="76">
        <f>SUM(X20,R20)</f>
        <v>6304</v>
      </c>
    </row>
    <row r="21" spans="1:25" ht="12.75">
      <c r="A21" s="72">
        <v>8</v>
      </c>
      <c r="B21" s="72">
        <v>6</v>
      </c>
      <c r="C21" s="4" t="s">
        <v>62</v>
      </c>
      <c r="D21" s="4" t="s">
        <v>63</v>
      </c>
      <c r="E21" s="15" t="s">
        <v>46</v>
      </c>
      <c r="F21" s="15" t="s">
        <v>36</v>
      </c>
      <c r="G21" s="37">
        <v>6</v>
      </c>
      <c r="H21" s="37">
        <v>8</v>
      </c>
      <c r="I21" s="14">
        <v>3610</v>
      </c>
      <c r="J21" s="14">
        <v>6953</v>
      </c>
      <c r="K21" s="22">
        <v>706</v>
      </c>
      <c r="L21" s="22">
        <v>1325</v>
      </c>
      <c r="M21" s="64">
        <f>(I21/J21*100)-100</f>
        <v>-48.07996548252553</v>
      </c>
      <c r="N21" s="14">
        <f>I21/H21</f>
        <v>451.25</v>
      </c>
      <c r="O21" s="37">
        <v>8</v>
      </c>
      <c r="P21" s="22">
        <v>4300</v>
      </c>
      <c r="Q21" s="22">
        <v>8679</v>
      </c>
      <c r="R21" s="22">
        <v>873</v>
      </c>
      <c r="S21" s="22">
        <v>1741</v>
      </c>
      <c r="T21" s="64">
        <f>(P21/Q21*100)-100</f>
        <v>-50.45512155778316</v>
      </c>
      <c r="U21" s="75">
        <v>89910</v>
      </c>
      <c r="V21" s="14">
        <f>P21/O21</f>
        <v>537.5</v>
      </c>
      <c r="W21" s="75">
        <f>SUM(U21,P21)</f>
        <v>94210</v>
      </c>
      <c r="X21" s="75">
        <v>18831</v>
      </c>
      <c r="Y21" s="76">
        <f>SUM(X21,R21)</f>
        <v>19704</v>
      </c>
    </row>
    <row r="22" spans="1:25" ht="12.75">
      <c r="A22" s="72">
        <v>9</v>
      </c>
      <c r="B22" s="72">
        <v>7</v>
      </c>
      <c r="C22" s="4" t="s">
        <v>66</v>
      </c>
      <c r="D22" s="4" t="s">
        <v>67</v>
      </c>
      <c r="E22" s="15" t="s">
        <v>46</v>
      </c>
      <c r="F22" s="15" t="s">
        <v>47</v>
      </c>
      <c r="G22" s="37">
        <v>5</v>
      </c>
      <c r="H22" s="37">
        <v>8</v>
      </c>
      <c r="I22" s="24">
        <v>2682</v>
      </c>
      <c r="J22" s="24">
        <v>4907</v>
      </c>
      <c r="K22" s="97">
        <v>501</v>
      </c>
      <c r="L22" s="97">
        <v>911</v>
      </c>
      <c r="M22" s="64">
        <f>(I22/J22*100)-100</f>
        <v>-45.34338699816589</v>
      </c>
      <c r="N22" s="14">
        <f>I22/H22</f>
        <v>335.25</v>
      </c>
      <c r="O22" s="73">
        <v>8</v>
      </c>
      <c r="P22" s="22">
        <v>3702</v>
      </c>
      <c r="Q22" s="22">
        <v>6482</v>
      </c>
      <c r="R22" s="22">
        <v>754</v>
      </c>
      <c r="S22" s="22">
        <v>1292</v>
      </c>
      <c r="T22" s="64">
        <f>(P22/Q22*100)-100</f>
        <v>-42.88799753162604</v>
      </c>
      <c r="U22" s="75">
        <v>41660</v>
      </c>
      <c r="V22" s="14">
        <f>P22/O22</f>
        <v>462.75</v>
      </c>
      <c r="W22" s="75">
        <f>SUM(U22,P22)</f>
        <v>45362</v>
      </c>
      <c r="X22" s="75">
        <v>8383</v>
      </c>
      <c r="Y22" s="76">
        <f>SUM(X22,R22)</f>
        <v>9137</v>
      </c>
    </row>
    <row r="23" spans="1:25" ht="12.75">
      <c r="A23" s="72">
        <v>10</v>
      </c>
      <c r="B23" s="72">
        <v>8</v>
      </c>
      <c r="C23" s="4" t="s">
        <v>81</v>
      </c>
      <c r="D23" s="4" t="s">
        <v>82</v>
      </c>
      <c r="E23" s="15" t="s">
        <v>46</v>
      </c>
      <c r="F23" s="15" t="s">
        <v>47</v>
      </c>
      <c r="G23" s="37">
        <v>2</v>
      </c>
      <c r="H23" s="37">
        <v>2</v>
      </c>
      <c r="I23" s="95">
        <v>1990</v>
      </c>
      <c r="J23" s="95">
        <v>4164</v>
      </c>
      <c r="K23" s="97">
        <v>353</v>
      </c>
      <c r="L23" s="97">
        <v>728</v>
      </c>
      <c r="M23" s="64">
        <f>(I23/J23*100)-100</f>
        <v>-52.209414024975985</v>
      </c>
      <c r="N23" s="14">
        <f>I23/H23</f>
        <v>995</v>
      </c>
      <c r="O23" s="73">
        <v>2</v>
      </c>
      <c r="P23" s="22">
        <v>2835</v>
      </c>
      <c r="Q23" s="22">
        <v>5354</v>
      </c>
      <c r="R23" s="22">
        <v>541</v>
      </c>
      <c r="S23" s="22">
        <v>983</v>
      </c>
      <c r="T23" s="64">
        <f>(P23/Q23*100)-100</f>
        <v>-47.04893537542024</v>
      </c>
      <c r="U23" s="75">
        <v>5354</v>
      </c>
      <c r="V23" s="14">
        <f>P23/O23</f>
        <v>1417.5</v>
      </c>
      <c r="W23" s="75">
        <f>SUM(U23,P23)</f>
        <v>8189</v>
      </c>
      <c r="X23" s="77">
        <v>983</v>
      </c>
      <c r="Y23" s="76">
        <f>SUM(X23,R23)</f>
        <v>1524</v>
      </c>
    </row>
    <row r="24" spans="1:25" ht="12.75">
      <c r="A24" s="72">
        <v>11</v>
      </c>
      <c r="B24" s="72">
        <v>9</v>
      </c>
      <c r="C24" s="4" t="s">
        <v>68</v>
      </c>
      <c r="D24" s="4" t="s">
        <v>69</v>
      </c>
      <c r="E24" s="15" t="s">
        <v>70</v>
      </c>
      <c r="F24" s="15" t="s">
        <v>42</v>
      </c>
      <c r="G24" s="37">
        <v>4</v>
      </c>
      <c r="H24" s="37">
        <v>11</v>
      </c>
      <c r="I24" s="95">
        <v>1215</v>
      </c>
      <c r="J24" s="95">
        <v>3523</v>
      </c>
      <c r="K24" s="97">
        <v>240</v>
      </c>
      <c r="L24" s="97">
        <v>636</v>
      </c>
      <c r="M24" s="64">
        <f>(I24/J24*100)-100</f>
        <v>-65.51234743116662</v>
      </c>
      <c r="N24" s="14">
        <f>I24/H24</f>
        <v>110.45454545454545</v>
      </c>
      <c r="O24" s="73">
        <v>11</v>
      </c>
      <c r="P24" s="14">
        <v>1604</v>
      </c>
      <c r="Q24" s="14">
        <v>4598</v>
      </c>
      <c r="R24" s="14">
        <v>347</v>
      </c>
      <c r="S24" s="14">
        <v>898</v>
      </c>
      <c r="T24" s="64">
        <f>(P24/Q24*100)-100</f>
        <v>-65.115267507612</v>
      </c>
      <c r="U24" s="75">
        <v>32000</v>
      </c>
      <c r="V24" s="14">
        <f>P24/O24</f>
        <v>145.8181818181818</v>
      </c>
      <c r="W24" s="75">
        <f>SUM(U24,P24)</f>
        <v>33604</v>
      </c>
      <c r="X24" s="77">
        <v>6218</v>
      </c>
      <c r="Y24" s="76">
        <f>SUM(X24,R24)</f>
        <v>6565</v>
      </c>
    </row>
    <row r="25" spans="1:25" ht="12.75" customHeight="1">
      <c r="A25" s="72">
        <v>12</v>
      </c>
      <c r="B25" s="72">
        <v>10</v>
      </c>
      <c r="C25" s="4" t="s">
        <v>59</v>
      </c>
      <c r="D25" s="4" t="s">
        <v>60</v>
      </c>
      <c r="E25" s="15" t="s">
        <v>56</v>
      </c>
      <c r="F25" s="15" t="s">
        <v>57</v>
      </c>
      <c r="G25" s="37">
        <v>6</v>
      </c>
      <c r="H25" s="37">
        <v>15</v>
      </c>
      <c r="I25" s="24">
        <v>1171</v>
      </c>
      <c r="J25" s="24">
        <v>2198</v>
      </c>
      <c r="K25" s="24">
        <v>208</v>
      </c>
      <c r="L25" s="24">
        <v>398</v>
      </c>
      <c r="M25" s="64">
        <f>(I25/J25*100)-100</f>
        <v>-46.72429481346679</v>
      </c>
      <c r="N25" s="14">
        <f>I25/H25</f>
        <v>78.06666666666666</v>
      </c>
      <c r="O25" s="73">
        <v>15</v>
      </c>
      <c r="P25" s="14">
        <v>1565</v>
      </c>
      <c r="Q25" s="14">
        <v>2686</v>
      </c>
      <c r="R25" s="24">
        <v>294</v>
      </c>
      <c r="S25" s="24">
        <v>532</v>
      </c>
      <c r="T25" s="64">
        <f>(P25/Q25*100)-100</f>
        <v>-41.734921816828</v>
      </c>
      <c r="U25" s="77">
        <v>54708</v>
      </c>
      <c r="V25" s="14">
        <f>P25/O25</f>
        <v>104.33333333333333</v>
      </c>
      <c r="W25" s="75">
        <f>SUM(U25,P25)</f>
        <v>56273</v>
      </c>
      <c r="X25" s="75">
        <v>11039</v>
      </c>
      <c r="Y25" s="76">
        <f>SUM(X25,R25)</f>
        <v>11333</v>
      </c>
    </row>
    <row r="26" spans="1:25" ht="12.75" customHeight="1">
      <c r="A26" s="72">
        <v>13</v>
      </c>
      <c r="B26" s="72">
        <v>15</v>
      </c>
      <c r="C26" s="4" t="s">
        <v>52</v>
      </c>
      <c r="D26" s="4" t="s">
        <v>52</v>
      </c>
      <c r="E26" s="15" t="s">
        <v>50</v>
      </c>
      <c r="F26" s="15" t="s">
        <v>42</v>
      </c>
      <c r="G26" s="37">
        <v>12</v>
      </c>
      <c r="H26" s="37">
        <v>2</v>
      </c>
      <c r="I26" s="14">
        <v>672</v>
      </c>
      <c r="J26" s="14">
        <v>668</v>
      </c>
      <c r="K26" s="14">
        <v>142</v>
      </c>
      <c r="L26" s="14">
        <v>123</v>
      </c>
      <c r="M26" s="64">
        <f>(I26/J26*100)-100</f>
        <v>0.5988023952095745</v>
      </c>
      <c r="N26" s="14">
        <f>I26/H26</f>
        <v>336</v>
      </c>
      <c r="O26" s="73">
        <v>2</v>
      </c>
      <c r="P26" s="14">
        <v>827</v>
      </c>
      <c r="Q26" s="14">
        <v>1052</v>
      </c>
      <c r="R26" s="14">
        <v>169</v>
      </c>
      <c r="S26" s="14">
        <v>200</v>
      </c>
      <c r="T26" s="64">
        <f>(P26/Q26*100)-100</f>
        <v>-21.387832699619764</v>
      </c>
      <c r="U26" s="77">
        <v>46430</v>
      </c>
      <c r="V26" s="14">
        <f>P26/O26</f>
        <v>413.5</v>
      </c>
      <c r="W26" s="75">
        <f>SUM(U26,P26)</f>
        <v>47257</v>
      </c>
      <c r="X26" s="75">
        <v>8338</v>
      </c>
      <c r="Y26" s="76">
        <f>SUM(X26,R26)</f>
        <v>8507</v>
      </c>
    </row>
    <row r="27" spans="1:25" ht="12.75">
      <c r="A27" s="72">
        <v>14</v>
      </c>
      <c r="B27" s="72">
        <v>17</v>
      </c>
      <c r="C27" s="4" t="s">
        <v>54</v>
      </c>
      <c r="D27" s="4" t="s">
        <v>55</v>
      </c>
      <c r="E27" s="15" t="s">
        <v>56</v>
      </c>
      <c r="F27" s="15" t="s">
        <v>57</v>
      </c>
      <c r="G27" s="37">
        <v>9</v>
      </c>
      <c r="H27" s="37">
        <v>14</v>
      </c>
      <c r="I27" s="24">
        <v>295</v>
      </c>
      <c r="J27" s="24">
        <v>911</v>
      </c>
      <c r="K27" s="22">
        <v>61</v>
      </c>
      <c r="L27" s="22">
        <v>196</v>
      </c>
      <c r="M27" s="64">
        <f>(I27/J27*100)-100</f>
        <v>-67.61800219538968</v>
      </c>
      <c r="N27" s="14">
        <f>I27/H27</f>
        <v>21.071428571428573</v>
      </c>
      <c r="O27" s="73">
        <v>14</v>
      </c>
      <c r="P27" s="14">
        <v>300</v>
      </c>
      <c r="Q27" s="14">
        <v>971</v>
      </c>
      <c r="R27" s="14">
        <v>63</v>
      </c>
      <c r="S27" s="14">
        <v>209</v>
      </c>
      <c r="T27" s="64">
        <f>(P27/Q27*100)-100</f>
        <v>-69.10401647785787</v>
      </c>
      <c r="U27" s="89">
        <v>99922</v>
      </c>
      <c r="V27" s="14">
        <f>P27/O27</f>
        <v>21.428571428571427</v>
      </c>
      <c r="W27" s="75">
        <f>SUM(U27,P27)</f>
        <v>100222</v>
      </c>
      <c r="X27" s="77">
        <v>22864</v>
      </c>
      <c r="Y27" s="76">
        <f>SUM(X27,R27)</f>
        <v>22927</v>
      </c>
    </row>
    <row r="28" spans="1:25" ht="12.75">
      <c r="A28" s="72">
        <v>15</v>
      </c>
      <c r="B28" s="72">
        <v>18</v>
      </c>
      <c r="C28" s="4" t="s">
        <v>58</v>
      </c>
      <c r="D28" s="4" t="s">
        <v>58</v>
      </c>
      <c r="E28" s="15" t="s">
        <v>46</v>
      </c>
      <c r="F28" s="15" t="s">
        <v>47</v>
      </c>
      <c r="G28" s="37">
        <v>8</v>
      </c>
      <c r="H28" s="37">
        <v>1</v>
      </c>
      <c r="I28" s="24">
        <v>119</v>
      </c>
      <c r="J28" s="24">
        <v>588</v>
      </c>
      <c r="K28" s="14">
        <v>22</v>
      </c>
      <c r="L28" s="14">
        <v>103</v>
      </c>
      <c r="M28" s="64">
        <f>(I28/J28*100)-100</f>
        <v>-79.76190476190476</v>
      </c>
      <c r="N28" s="14">
        <f>I28/H28</f>
        <v>119</v>
      </c>
      <c r="O28" s="73">
        <v>1</v>
      </c>
      <c r="P28" s="14">
        <v>233</v>
      </c>
      <c r="Q28" s="14">
        <v>772</v>
      </c>
      <c r="R28" s="14">
        <v>44</v>
      </c>
      <c r="S28" s="14">
        <v>140</v>
      </c>
      <c r="T28" s="64">
        <f>(P28/Q28*100)-100</f>
        <v>-69.81865284974093</v>
      </c>
      <c r="U28" s="75">
        <v>11253</v>
      </c>
      <c r="V28" s="14">
        <f>P28/O28</f>
        <v>233</v>
      </c>
      <c r="W28" s="75">
        <f>SUM(U28,P28)</f>
        <v>11486</v>
      </c>
      <c r="X28" s="77">
        <v>2039</v>
      </c>
      <c r="Y28" s="76">
        <f>SUM(X28,R28)</f>
        <v>2083</v>
      </c>
    </row>
    <row r="29" spans="1:25" ht="12.75">
      <c r="A29" s="72">
        <v>16</v>
      </c>
      <c r="B29" s="72" t="s">
        <v>53</v>
      </c>
      <c r="C29" s="4" t="s">
        <v>89</v>
      </c>
      <c r="D29" s="4" t="s">
        <v>90</v>
      </c>
      <c r="E29" s="15" t="s">
        <v>46</v>
      </c>
      <c r="F29" s="15" t="s">
        <v>47</v>
      </c>
      <c r="G29" s="37">
        <v>1</v>
      </c>
      <c r="H29" s="37">
        <v>1</v>
      </c>
      <c r="I29" s="24">
        <v>211</v>
      </c>
      <c r="J29" s="24"/>
      <c r="K29" s="99">
        <v>48</v>
      </c>
      <c r="L29" s="99"/>
      <c r="M29" s="64"/>
      <c r="N29" s="14">
        <f>I29/H29</f>
        <v>211</v>
      </c>
      <c r="O29" s="73">
        <v>1</v>
      </c>
      <c r="P29" s="74">
        <v>233</v>
      </c>
      <c r="Q29" s="74"/>
      <c r="R29" s="74">
        <v>53</v>
      </c>
      <c r="S29" s="74"/>
      <c r="T29" s="64"/>
      <c r="U29" s="75">
        <v>875</v>
      </c>
      <c r="V29" s="14">
        <f>P29/O29</f>
        <v>233</v>
      </c>
      <c r="W29" s="75">
        <f>SUM(U29,P29)</f>
        <v>1108</v>
      </c>
      <c r="X29" s="77">
        <v>311</v>
      </c>
      <c r="Y29" s="76">
        <f>SUM(X29,R29)</f>
        <v>364</v>
      </c>
    </row>
    <row r="30" spans="1:25" ht="12.75">
      <c r="A30" s="72">
        <v>17</v>
      </c>
      <c r="B30" s="72"/>
      <c r="C30" s="4"/>
      <c r="D30" s="4"/>
      <c r="E30" s="15"/>
      <c r="F30" s="15"/>
      <c r="G30" s="37"/>
      <c r="H30" s="37"/>
      <c r="I30" s="24"/>
      <c r="J30" s="24"/>
      <c r="K30" s="96"/>
      <c r="L30" s="96"/>
      <c r="M30" s="64"/>
      <c r="N30" s="14"/>
      <c r="O30" s="38"/>
      <c r="P30" s="14"/>
      <c r="Q30" s="14"/>
      <c r="R30" s="14"/>
      <c r="S30" s="14"/>
      <c r="T30" s="64"/>
      <c r="U30" s="75"/>
      <c r="V30" s="14"/>
      <c r="W30" s="75"/>
      <c r="X30" s="75"/>
      <c r="Y30" s="76"/>
    </row>
    <row r="31" spans="1:25" ht="12.75">
      <c r="A31" s="72">
        <v>18</v>
      </c>
      <c r="B31" s="72"/>
      <c r="C31" s="98"/>
      <c r="D31" s="4"/>
      <c r="E31" s="15"/>
      <c r="F31" s="15"/>
      <c r="G31" s="37"/>
      <c r="H31" s="37"/>
      <c r="I31" s="24"/>
      <c r="J31" s="24"/>
      <c r="K31" s="24"/>
      <c r="L31" s="24"/>
      <c r="M31" s="64"/>
      <c r="N31" s="14"/>
      <c r="O31" s="38"/>
      <c r="P31" s="14"/>
      <c r="Q31" s="14"/>
      <c r="R31" s="14"/>
      <c r="S31" s="14"/>
      <c r="T31" s="64"/>
      <c r="U31" s="94"/>
      <c r="V31" s="14"/>
      <c r="W31" s="75"/>
      <c r="X31" s="75"/>
      <c r="Y31" s="76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14"/>
      <c r="L32" s="14"/>
      <c r="M32" s="64"/>
      <c r="N32" s="14"/>
      <c r="O32" s="38"/>
      <c r="P32" s="14"/>
      <c r="Q32" s="14"/>
      <c r="R32" s="14"/>
      <c r="S32" s="14"/>
      <c r="T32" s="64"/>
      <c r="U32" s="94"/>
      <c r="V32" s="14"/>
      <c r="W32" s="75"/>
      <c r="X32" s="75"/>
      <c r="Y32" s="76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96"/>
      <c r="L33" s="96"/>
      <c r="M33" s="64"/>
      <c r="N33" s="14"/>
      <c r="O33" s="38"/>
      <c r="P33" s="14"/>
      <c r="Q33" s="14"/>
      <c r="R33" s="14"/>
      <c r="S33" s="14"/>
      <c r="T33" s="64"/>
      <c r="U33" s="87"/>
      <c r="V33" s="14"/>
      <c r="W33" s="75"/>
      <c r="X33" s="87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141</v>
      </c>
      <c r="I34" s="31">
        <f>SUM(I14:I33)</f>
        <v>74277</v>
      </c>
      <c r="J34" s="31">
        <v>232940</v>
      </c>
      <c r="K34" s="31">
        <f>SUM(K14:K33)</f>
        <v>14176</v>
      </c>
      <c r="L34" s="31">
        <v>44683</v>
      </c>
      <c r="M34" s="68">
        <f aca="true" t="shared" si="0" ref="M22:M34">(I34/J34*100)-100</f>
        <v>-68.11324804670731</v>
      </c>
      <c r="N34" s="32">
        <f>I34/H34</f>
        <v>526.7872340425532</v>
      </c>
      <c r="O34" s="34">
        <f>SUM(O14:O33)</f>
        <v>141</v>
      </c>
      <c r="P34" s="31">
        <f>SUM(P14:P33)</f>
        <v>101981</v>
      </c>
      <c r="Q34" s="31">
        <v>348995</v>
      </c>
      <c r="R34" s="31">
        <f>SUM(R14:R33)</f>
        <v>20787</v>
      </c>
      <c r="S34" s="31">
        <v>70166</v>
      </c>
      <c r="T34" s="68">
        <f aca="true" t="shared" si="1" ref="T22:T34">(P34/Q34*100)-100</f>
        <v>-70.7786644507801</v>
      </c>
      <c r="U34" s="78" t="s">
        <v>61</v>
      </c>
      <c r="V34" s="90">
        <f>P34/O34</f>
        <v>723.2695035460993</v>
      </c>
      <c r="W34" s="92">
        <f>SUM(U34,P34)</f>
        <v>101981</v>
      </c>
      <c r="X34" s="91">
        <f>SUM(X14:X33)</f>
        <v>140703</v>
      </c>
      <c r="Y34" s="35">
        <f>SUM(Y14:Y33)</f>
        <v>161490</v>
      </c>
    </row>
    <row r="35" spans="9:12" ht="12.75">
      <c r="I35" s="23"/>
      <c r="J35" s="23"/>
      <c r="K35" s="23"/>
      <c r="L35" s="23"/>
    </row>
    <row r="36" ht="12.75">
      <c r="Y36" s="86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84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12 - Apr</v>
      </c>
      <c r="L4" s="20"/>
      <c r="M4" s="62" t="str">
        <f>'WEEKLY COMPETITIVE REPORT'!M4</f>
        <v>14 - Apr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0.7548</v>
      </c>
    </row>
    <row r="5" spans="1:25" s="2" customFormat="1" ht="11.25">
      <c r="A5" s="8"/>
      <c r="B5" s="8"/>
      <c r="C5" s="8" t="s">
        <v>0</v>
      </c>
      <c r="D5" s="8"/>
      <c r="E5" s="85"/>
      <c r="F5" s="8"/>
      <c r="G5" s="3" t="s">
        <v>4</v>
      </c>
      <c r="H5" s="7"/>
      <c r="I5" s="7"/>
      <c r="J5" s="7"/>
      <c r="K5" s="67" t="str">
        <f>'WEEKLY COMPETITIVE REPORT'!K5</f>
        <v>11 - Apr</v>
      </c>
      <c r="L5" s="7"/>
      <c r="M5" s="63" t="str">
        <f>'WEEKLY COMPETITIVE REPORT'!M5</f>
        <v>17 - Apr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15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41382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THE CROODS</v>
      </c>
      <c r="D14" s="4" t="str">
        <f>'WEEKLY COMPETITIVE REPORT'!D14</f>
        <v>KRUDOVI</v>
      </c>
      <c r="E14" s="4" t="str">
        <f>'WEEKLY COMPETITIVE REPORT'!E14</f>
        <v>FOX</v>
      </c>
      <c r="F14" s="4" t="str">
        <f>'WEEKLY COMPETITIVE REPORT'!F14</f>
        <v>Blitz</v>
      </c>
      <c r="G14" s="37">
        <f>'WEEKLY COMPETITIVE REPORT'!G14</f>
        <v>3</v>
      </c>
      <c r="H14" s="37">
        <f>'WEEKLY COMPETITIVE REPORT'!H14</f>
        <v>23</v>
      </c>
      <c r="I14" s="14">
        <f>'WEEKLY COMPETITIVE REPORT'!I14/Y4</f>
        <v>27246.952835188127</v>
      </c>
      <c r="J14" s="14">
        <f>'WEEKLY COMPETITIVE REPORT'!J14/Y4</f>
        <v>59756.226815050344</v>
      </c>
      <c r="K14" s="22">
        <f>'WEEKLY COMPETITIVE REPORT'!K14</f>
        <v>3904</v>
      </c>
      <c r="L14" s="22">
        <f>'WEEKLY COMPETITIVE REPORT'!L14</f>
        <v>8253</v>
      </c>
      <c r="M14" s="64">
        <f>'WEEKLY COMPETITIVE REPORT'!M14</f>
        <v>-54.403157147924794</v>
      </c>
      <c r="N14" s="14">
        <f aca="true" t="shared" si="0" ref="N14:N20">I14/H14</f>
        <v>1184.6501232690491</v>
      </c>
      <c r="O14" s="37">
        <f>'WEEKLY COMPETITIVE REPORT'!O14</f>
        <v>23</v>
      </c>
      <c r="P14" s="14">
        <f>'WEEKLY COMPETITIVE REPORT'!P14/Y4</f>
        <v>35377.58346581876</v>
      </c>
      <c r="Q14" s="14">
        <f>'WEEKLY COMPETITIVE REPORT'!Q14/Y4</f>
        <v>70679.65023847377</v>
      </c>
      <c r="R14" s="22">
        <f>'WEEKLY COMPETITIVE REPORT'!R14</f>
        <v>5337</v>
      </c>
      <c r="S14" s="22">
        <f>'WEEKLY COMPETITIVE REPORT'!S14</f>
        <v>10347</v>
      </c>
      <c r="T14" s="64">
        <f>'WEEKLY COMPETITIVE REPORT'!T14</f>
        <v>-49.94657819265591</v>
      </c>
      <c r="U14" s="14">
        <f>'WEEKLY COMPETITIVE REPORT'!U14/Y4</f>
        <v>209809.22098569156</v>
      </c>
      <c r="V14" s="14">
        <f aca="true" t="shared" si="1" ref="V14:V20">P14/O14</f>
        <v>1538.1558028616853</v>
      </c>
      <c r="W14" s="25">
        <f aca="true" t="shared" si="2" ref="W14:W20">P14+U14</f>
        <v>245186.8044515103</v>
      </c>
      <c r="X14" s="22">
        <f>'WEEKLY COMPETITIVE REPORT'!X14</f>
        <v>30707</v>
      </c>
      <c r="Y14" s="56">
        <f>'WEEKLY COMPETITIVE REPORT'!Y14</f>
        <v>36044</v>
      </c>
    </row>
    <row r="15" spans="1:25" ht="12.75">
      <c r="A15" s="50">
        <v>2</v>
      </c>
      <c r="B15" s="4" t="str">
        <f>'WEEKLY COMPETITIVE REPORT'!B15</f>
        <v>New</v>
      </c>
      <c r="C15" s="4" t="str">
        <f>'WEEKLY COMPETITIVE REPORT'!C15</f>
        <v>OBLIVION</v>
      </c>
      <c r="D15" s="4" t="str">
        <f>'WEEKLY COMPETITIVE REPORT'!D15</f>
        <v>POZABA</v>
      </c>
      <c r="E15" s="4" t="str">
        <f>'WEEKLY COMPETITIVE REPORT'!E15</f>
        <v>UNI</v>
      </c>
      <c r="F15" s="4" t="str">
        <f>'WEEKLY COMPETITIVE REPORT'!F15</f>
        <v>Karantanija</v>
      </c>
      <c r="G15" s="37">
        <f>'WEEKLY COMPETITIVE REPORT'!G15</f>
        <v>1</v>
      </c>
      <c r="H15" s="37">
        <f>'WEEKLY COMPETITIVE REPORT'!H15</f>
        <v>9</v>
      </c>
      <c r="I15" s="14">
        <f>'WEEKLY COMPETITIVE REPORT'!I15/Y4</f>
        <v>23043.190249072602</v>
      </c>
      <c r="J15" s="14">
        <f>'WEEKLY COMPETITIVE REPORT'!J15/Y4</f>
        <v>0</v>
      </c>
      <c r="K15" s="22">
        <f>'WEEKLY COMPETITIVE REPORT'!K15</f>
        <v>3159</v>
      </c>
      <c r="L15" s="22">
        <f>'WEEKLY COMPETITIVE REPORT'!L15</f>
        <v>0</v>
      </c>
      <c r="M15" s="64">
        <f>'WEEKLY COMPETITIVE REPORT'!M15</f>
        <v>0</v>
      </c>
      <c r="N15" s="14">
        <f t="shared" si="0"/>
        <v>2560.354472119178</v>
      </c>
      <c r="O15" s="37">
        <f>'WEEKLY COMPETITIVE REPORT'!O15</f>
        <v>9</v>
      </c>
      <c r="P15" s="14">
        <f>'WEEKLY COMPETITIVE REPORT'!P15/Y4</f>
        <v>33301.53683094859</v>
      </c>
      <c r="Q15" s="14">
        <f>'WEEKLY COMPETITIVE REPORT'!Q15/Y4</f>
        <v>0</v>
      </c>
      <c r="R15" s="22">
        <f>'WEEKLY COMPETITIVE REPORT'!R15</f>
        <v>5051</v>
      </c>
      <c r="S15" s="22">
        <f>'WEEKLY COMPETITIVE REPORT'!S15</f>
        <v>0</v>
      </c>
      <c r="T15" s="64">
        <f>'WEEKLY COMPETITIVE REPORT'!T15</f>
        <v>0</v>
      </c>
      <c r="U15" s="14">
        <f>'WEEKLY COMPETITIVE REPORT'!U15/Y4</f>
        <v>955.2199258081611</v>
      </c>
      <c r="V15" s="14">
        <f t="shared" si="1"/>
        <v>3700.170758994288</v>
      </c>
      <c r="W15" s="25">
        <f t="shared" si="2"/>
        <v>34256.75675675675</v>
      </c>
      <c r="X15" s="22">
        <f>'WEEKLY COMPETITIVE REPORT'!X15</f>
        <v>126</v>
      </c>
      <c r="Y15" s="56">
        <f>'WEEKLY COMPETITIVE REPORT'!Y15</f>
        <v>5177</v>
      </c>
    </row>
    <row r="16" spans="1:25" ht="12.75">
      <c r="A16" s="50">
        <v>3</v>
      </c>
      <c r="B16" s="4">
        <f>'WEEKLY COMPETITIVE REPORT'!B16</f>
        <v>2</v>
      </c>
      <c r="C16" s="4" t="str">
        <f>'WEEKLY COMPETITIVE REPORT'!C16</f>
        <v>SREČEN ZA UMRET</v>
      </c>
      <c r="D16" s="4" t="str">
        <f>'WEEKLY COMPETITIVE REPORT'!D16</f>
        <v>SREČEN ZA UMRET</v>
      </c>
      <c r="E16" s="4" t="str">
        <f>'WEEKLY COMPETITIVE REPORT'!E16</f>
        <v>DOMES</v>
      </c>
      <c r="F16" s="4" t="str">
        <f>'WEEKLY COMPETITIVE REPORT'!F16</f>
        <v>CF</v>
      </c>
      <c r="G16" s="37">
        <f>'WEEKLY COMPETITIVE REPORT'!G16</f>
        <v>2</v>
      </c>
      <c r="H16" s="37">
        <f>'WEEKLY COMPETITIVE REPORT'!H16</f>
        <v>14</v>
      </c>
      <c r="I16" s="14">
        <f>'WEEKLY COMPETITIVE REPORT'!I16/Y4</f>
        <v>9531.001589825119</v>
      </c>
      <c r="J16" s="14">
        <f>'WEEKLY COMPETITIVE REPORT'!J16/Y4</f>
        <v>19611.817700052994</v>
      </c>
      <c r="K16" s="22">
        <f>'WEEKLY COMPETITIVE REPORT'!K16</f>
        <v>1492</v>
      </c>
      <c r="L16" s="22">
        <f>'WEEKLY COMPETITIVE REPORT'!L16</f>
        <v>3016</v>
      </c>
      <c r="M16" s="64">
        <f>'WEEKLY COMPETITIVE REPORT'!M16</f>
        <v>-51.40174288995474</v>
      </c>
      <c r="N16" s="14">
        <f t="shared" si="0"/>
        <v>680.7858278446513</v>
      </c>
      <c r="O16" s="37">
        <f>'WEEKLY COMPETITIVE REPORT'!O16</f>
        <v>14</v>
      </c>
      <c r="P16" s="14">
        <f>'WEEKLY COMPETITIVE REPORT'!P16/Y4</f>
        <v>13773.184949655537</v>
      </c>
      <c r="Q16" s="14">
        <f>'WEEKLY COMPETITIVE REPORT'!Q16/Y4</f>
        <v>27780.869104398516</v>
      </c>
      <c r="R16" s="22">
        <f>'WEEKLY COMPETITIVE REPORT'!R16</f>
        <v>2361</v>
      </c>
      <c r="S16" s="22">
        <f>'WEEKLY COMPETITIVE REPORT'!S16</f>
        <v>4851</v>
      </c>
      <c r="T16" s="64">
        <f>'WEEKLY COMPETITIVE REPORT'!T16</f>
        <v>-50.42205159998092</v>
      </c>
      <c r="U16" s="14">
        <f>'WEEKLY COMPETITIVE REPORT'!U16/Y4</f>
        <v>28049.814520402753</v>
      </c>
      <c r="V16" s="14">
        <f t="shared" si="1"/>
        <v>983.7989249753955</v>
      </c>
      <c r="W16" s="25">
        <f t="shared" si="2"/>
        <v>41822.99947005829</v>
      </c>
      <c r="X16" s="22">
        <f>'WEEKLY COMPETITIVE REPORT'!X16</f>
        <v>5318</v>
      </c>
      <c r="Y16" s="56">
        <f>'WEEKLY COMPETITIVE REPORT'!Y16</f>
        <v>7679</v>
      </c>
    </row>
    <row r="17" spans="1:25" ht="12.75">
      <c r="A17" s="50">
        <v>4</v>
      </c>
      <c r="B17" s="4">
        <f>'WEEKLY COMPETITIVE REPORT'!B17</f>
        <v>3</v>
      </c>
      <c r="C17" s="4" t="str">
        <f>'WEEKLY COMPETITIVE REPORT'!C17</f>
        <v>OLYMPUS HAS FALLEN</v>
      </c>
      <c r="D17" s="4" t="str">
        <f>'WEEKLY COMPETITIVE REPORT'!D17</f>
        <v>PADEC OLIMPA</v>
      </c>
      <c r="E17" s="4" t="str">
        <f>'WEEKLY COMPETITIVE REPORT'!E17</f>
        <v>IND</v>
      </c>
      <c r="F17" s="4" t="str">
        <f>'WEEKLY COMPETITIVE REPORT'!F17</f>
        <v>Blitz</v>
      </c>
      <c r="G17" s="37">
        <f>'WEEKLY COMPETITIVE REPORT'!G17</f>
        <v>2</v>
      </c>
      <c r="H17" s="37">
        <f>'WEEKLY COMPETITIVE REPORT'!H17</f>
        <v>9</v>
      </c>
      <c r="I17" s="14">
        <f>'WEEKLY COMPETITIVE REPORT'!I17/Y4</f>
        <v>8316.110227874933</v>
      </c>
      <c r="J17" s="14">
        <f>'WEEKLY COMPETITIVE REPORT'!J17/Y4</f>
        <v>19549.54954954955</v>
      </c>
      <c r="K17" s="22">
        <f>'WEEKLY COMPETITIVE REPORT'!K17</f>
        <v>1298</v>
      </c>
      <c r="L17" s="22">
        <f>'WEEKLY COMPETITIVE REPORT'!L17</f>
        <v>2790</v>
      </c>
      <c r="M17" s="64">
        <f>'WEEKLY COMPETITIVE REPORT'!M17</f>
        <v>-57.461371645432365</v>
      </c>
      <c r="N17" s="14">
        <f t="shared" si="0"/>
        <v>924.0122475416592</v>
      </c>
      <c r="O17" s="37">
        <f>'WEEKLY COMPETITIVE REPORT'!O17</f>
        <v>9</v>
      </c>
      <c r="P17" s="14">
        <f>'WEEKLY COMPETITIVE REPORT'!P17/Y4</f>
        <v>12810.015898251191</v>
      </c>
      <c r="Q17" s="14">
        <f>'WEEKLY COMPETITIVE REPORT'!Q17/Y4</f>
        <v>25753.84207737149</v>
      </c>
      <c r="R17" s="22">
        <f>'WEEKLY COMPETITIVE REPORT'!R17</f>
        <v>1999</v>
      </c>
      <c r="S17" s="22">
        <f>'WEEKLY COMPETITIVE REPORT'!S17</f>
        <v>4012</v>
      </c>
      <c r="T17" s="64">
        <f>'WEEKLY COMPETITIVE REPORT'!T17</f>
        <v>-50.25978702608159</v>
      </c>
      <c r="U17" s="14">
        <f>'WEEKLY COMPETITIVE REPORT'!U17/Y4</f>
        <v>27111.817700052994</v>
      </c>
      <c r="V17" s="14">
        <f t="shared" si="1"/>
        <v>1423.3350998056878</v>
      </c>
      <c r="W17" s="25">
        <f t="shared" si="2"/>
        <v>39921.83359830418</v>
      </c>
      <c r="X17" s="22">
        <f>'WEEKLY COMPETITIVE REPORT'!X17</f>
        <v>4314</v>
      </c>
      <c r="Y17" s="56">
        <f>'WEEKLY COMPETITIVE REPORT'!Y17</f>
        <v>6313</v>
      </c>
    </row>
    <row r="18" spans="1:25" ht="13.5" customHeight="1">
      <c r="A18" s="50">
        <v>5</v>
      </c>
      <c r="B18" s="4">
        <f>'WEEKLY COMPETITIVE REPORT'!B18</f>
        <v>4</v>
      </c>
      <c r="C18" s="4" t="str">
        <f>'WEEKLY COMPETITIVE REPORT'!C18</f>
        <v>GI JOE 2: RETALIATION</v>
      </c>
      <c r="D18" s="4" t="str">
        <f>'WEEKLY COMPETITIVE REPORT'!D18</f>
        <v>GI JOE 2: MAŠČEVANJE</v>
      </c>
      <c r="E18" s="4" t="str">
        <f>'WEEKLY COMPETITIVE REPORT'!E18</f>
        <v>PAR</v>
      </c>
      <c r="F18" s="4" t="str">
        <f>'WEEKLY COMPETITIVE REPORT'!F18</f>
        <v>Karantanija</v>
      </c>
      <c r="G18" s="37">
        <f>'WEEKLY COMPETITIVE REPORT'!G18</f>
        <v>3</v>
      </c>
      <c r="H18" s="37">
        <f>'WEEKLY COMPETITIVE REPORT'!H18</f>
        <v>9</v>
      </c>
      <c r="I18" s="14">
        <f>'WEEKLY COMPETITIVE REPORT'!I18/Y4</f>
        <v>5443.826179120297</v>
      </c>
      <c r="J18" s="14">
        <f>'WEEKLY COMPETITIVE REPORT'!J18/Y4</f>
        <v>12017.753047164812</v>
      </c>
      <c r="K18" s="22">
        <f>'WEEKLY COMPETITIVE REPORT'!K18</f>
        <v>814</v>
      </c>
      <c r="L18" s="22">
        <f>'WEEKLY COMPETITIVE REPORT'!L18</f>
        <v>1847</v>
      </c>
      <c r="M18" s="64">
        <f>'WEEKLY COMPETITIVE REPORT'!M18</f>
        <v>-54.701796935288286</v>
      </c>
      <c r="N18" s="14">
        <f t="shared" si="0"/>
        <v>604.8695754578107</v>
      </c>
      <c r="O18" s="37">
        <f>'WEEKLY COMPETITIVE REPORT'!O18</f>
        <v>9</v>
      </c>
      <c r="P18" s="14">
        <f>'WEEKLY COMPETITIVE REPORT'!P18/Y4</f>
        <v>7093.269740328564</v>
      </c>
      <c r="Q18" s="14">
        <f>'WEEKLY COMPETITIVE REPORT'!Q18/Y4</f>
        <v>16070.482246952835</v>
      </c>
      <c r="R18" s="22">
        <f>'WEEKLY COMPETITIVE REPORT'!R18</f>
        <v>1126</v>
      </c>
      <c r="S18" s="22">
        <f>'WEEKLY COMPETITIVE REPORT'!S18</f>
        <v>2683</v>
      </c>
      <c r="T18" s="64">
        <f>'WEEKLY COMPETITIVE REPORT'!T18</f>
        <v>-55.86150041220115</v>
      </c>
      <c r="U18" s="14">
        <f>'WEEKLY COMPETITIVE REPORT'!U18/Y4</f>
        <v>58134.605193428724</v>
      </c>
      <c r="V18" s="14">
        <f t="shared" si="1"/>
        <v>788.1410822587293</v>
      </c>
      <c r="W18" s="25">
        <f t="shared" si="2"/>
        <v>65227.87493375729</v>
      </c>
      <c r="X18" s="22">
        <f>'WEEKLY COMPETITIVE REPORT'!X18</f>
        <v>9413</v>
      </c>
      <c r="Y18" s="56">
        <f>'WEEKLY COMPETITIVE REPORT'!Y18</f>
        <v>10539</v>
      </c>
    </row>
    <row r="19" spans="1:25" ht="12.75">
      <c r="A19" s="50">
        <v>6</v>
      </c>
      <c r="B19" s="4">
        <f>'WEEKLY COMPETITIVE REPORT'!B19</f>
        <v>11</v>
      </c>
      <c r="C19" s="4" t="str">
        <f>'WEEKLY COMPETITIVE REPORT'!C19</f>
        <v>SILVER LININGS PLAY BOOK</v>
      </c>
      <c r="D19" s="4" t="str">
        <f>'WEEKLY COMPETITIVE REPORT'!D19</f>
        <v>ZA DEŽJEM POSIJE SONCE</v>
      </c>
      <c r="E19" s="4" t="str">
        <f>'WEEKLY COMPETITIVE REPORT'!E19</f>
        <v>IND</v>
      </c>
      <c r="F19" s="4" t="str">
        <f>'WEEKLY COMPETITIVE REPORT'!F19</f>
        <v>Blitz</v>
      </c>
      <c r="G19" s="37">
        <f>'WEEKLY COMPETITIVE REPORT'!G19</f>
        <v>5</v>
      </c>
      <c r="H19" s="37">
        <f>'WEEKLY COMPETITIVE REPORT'!H19</f>
        <v>6</v>
      </c>
      <c r="I19" s="14">
        <f>'WEEKLY COMPETITIVE REPORT'!I19/Y4</f>
        <v>4699.258081611023</v>
      </c>
      <c r="J19" s="14">
        <f>'WEEKLY COMPETITIVE REPORT'!J19/Y4</f>
        <v>2568.8924218335983</v>
      </c>
      <c r="K19" s="22">
        <f>'WEEKLY COMPETITIVE REPORT'!K19</f>
        <v>631</v>
      </c>
      <c r="L19" s="22">
        <f>'WEEKLY COMPETITIVE REPORT'!L19</f>
        <v>386</v>
      </c>
      <c r="M19" s="64">
        <f>'WEEKLY COMPETITIVE REPORT'!M19</f>
        <v>82.92934502320784</v>
      </c>
      <c r="N19" s="14">
        <f t="shared" si="0"/>
        <v>783.2096802685038</v>
      </c>
      <c r="O19" s="37">
        <f>'WEEKLY COMPETITIVE REPORT'!O19</f>
        <v>6</v>
      </c>
      <c r="P19" s="14">
        <f>'WEEKLY COMPETITIVE REPORT'!P19/Y4</f>
        <v>6297.032326444091</v>
      </c>
      <c r="Q19" s="14">
        <f>'WEEKLY COMPETITIVE REPORT'!Q19/Y4</f>
        <v>3057.76364599894</v>
      </c>
      <c r="R19" s="22">
        <f>'WEEKLY COMPETITIVE REPORT'!R19</f>
        <v>911</v>
      </c>
      <c r="S19" s="22">
        <f>'WEEKLY COMPETITIVE REPORT'!S19</f>
        <v>491</v>
      </c>
      <c r="T19" s="64">
        <f>'WEEKLY COMPETITIVE REPORT'!T19</f>
        <v>105.93587521663775</v>
      </c>
      <c r="U19" s="14">
        <f>'WEEKLY COMPETITIVE REPORT'!U19/Y4</f>
        <v>38402.22575516693</v>
      </c>
      <c r="V19" s="14">
        <f t="shared" si="1"/>
        <v>1049.505387740682</v>
      </c>
      <c r="W19" s="25">
        <f t="shared" si="2"/>
        <v>44699.25808161102</v>
      </c>
      <c r="X19" s="22">
        <f>'WEEKLY COMPETITIVE REPORT'!X19</f>
        <v>6379</v>
      </c>
      <c r="Y19" s="56">
        <f>'WEEKLY COMPETITIVE REPORT'!Y19</f>
        <v>7290</v>
      </c>
    </row>
    <row r="20" spans="1:25" ht="12.75">
      <c r="A20" s="51">
        <v>7</v>
      </c>
      <c r="B20" s="4">
        <f>'WEEKLY COMPETITIVE REPORT'!B20</f>
        <v>5</v>
      </c>
      <c r="C20" s="4" t="str">
        <f>'WEEKLY COMPETITIVE REPORT'!C20</f>
        <v>THE HOST</v>
      </c>
      <c r="D20" s="4" t="str">
        <f>'WEEKLY COMPETITIVE REPORT'!D20</f>
        <v>DUŠA</v>
      </c>
      <c r="E20" s="4" t="str">
        <f>'WEEKLY COMPETITIVE REPORT'!E20</f>
        <v>IND</v>
      </c>
      <c r="F20" s="4" t="str">
        <f>'WEEKLY COMPETITIVE REPORT'!F20</f>
        <v>Blitz</v>
      </c>
      <c r="G20" s="37">
        <f>'WEEKLY COMPETITIVE REPORT'!G20</f>
        <v>3</v>
      </c>
      <c r="H20" s="37">
        <f>'WEEKLY COMPETITIVE REPORT'!H20</f>
        <v>9</v>
      </c>
      <c r="I20" s="14">
        <f>'WEEKLY COMPETITIVE REPORT'!I20/Y4</f>
        <v>4273.979862215157</v>
      </c>
      <c r="J20" s="14">
        <f>'WEEKLY COMPETITIVE REPORT'!J20/Y4</f>
        <v>9317.70005299417</v>
      </c>
      <c r="K20" s="22">
        <f>'WEEKLY COMPETITIVE REPORT'!K20</f>
        <v>597</v>
      </c>
      <c r="L20" s="22">
        <f>'WEEKLY COMPETITIVE REPORT'!L20</f>
        <v>1308</v>
      </c>
      <c r="M20" s="64">
        <f>'WEEKLY COMPETITIVE REPORT'!M20</f>
        <v>-54.13052751315228</v>
      </c>
      <c r="N20" s="14">
        <f t="shared" si="0"/>
        <v>474.8866513572396</v>
      </c>
      <c r="O20" s="37">
        <f>'WEEKLY COMPETITIVE REPORT'!O20</f>
        <v>9</v>
      </c>
      <c r="P20" s="14">
        <f>'WEEKLY COMPETITIVE REPORT'!P20/Y4</f>
        <v>5790.937996820349</v>
      </c>
      <c r="Q20" s="14">
        <f>'WEEKLY COMPETITIVE REPORT'!Q20/Y4</f>
        <v>12637.784843667196</v>
      </c>
      <c r="R20" s="22">
        <f>'WEEKLY COMPETITIVE REPORT'!R20</f>
        <v>864</v>
      </c>
      <c r="S20" s="22">
        <f>'WEEKLY COMPETITIVE REPORT'!S20</f>
        <v>1907</v>
      </c>
      <c r="T20" s="64">
        <f>'WEEKLY COMPETITIVE REPORT'!T20</f>
        <v>-54.17758674913513</v>
      </c>
      <c r="U20" s="14">
        <f>'WEEKLY COMPETITIVE REPORT'!U20/Y4</f>
        <v>35561.73820879703</v>
      </c>
      <c r="V20" s="14">
        <f t="shared" si="1"/>
        <v>643.437555202261</v>
      </c>
      <c r="W20" s="25">
        <f t="shared" si="2"/>
        <v>41352.67620561738</v>
      </c>
      <c r="X20" s="22">
        <f>'WEEKLY COMPETITIVE REPORT'!X20</f>
        <v>5440</v>
      </c>
      <c r="Y20" s="56">
        <f>'WEEKLY COMPETITIVE REPORT'!Y20</f>
        <v>6304</v>
      </c>
    </row>
    <row r="21" spans="1:25" ht="12.75">
      <c r="A21" s="50">
        <v>8</v>
      </c>
      <c r="B21" s="4">
        <f>'WEEKLY COMPETITIVE REPORT'!B21</f>
        <v>6</v>
      </c>
      <c r="C21" s="4" t="str">
        <f>'WEEKLY COMPETITIVE REPORT'!C21</f>
        <v>21 &amp; OVER</v>
      </c>
      <c r="D21" s="4" t="str">
        <f>'WEEKLY COMPETITIVE REPORT'!D21</f>
        <v>POLNIH 21</v>
      </c>
      <c r="E21" s="4" t="str">
        <f>'WEEKLY COMPETITIVE REPORT'!E21</f>
        <v>IND</v>
      </c>
      <c r="F21" s="4" t="str">
        <f>'WEEKLY COMPETITIVE REPORT'!F21</f>
        <v>Karantanija</v>
      </c>
      <c r="G21" s="37">
        <f>'WEEKLY COMPETITIVE REPORT'!G21</f>
        <v>6</v>
      </c>
      <c r="H21" s="37">
        <f>'WEEKLY COMPETITIVE REPORT'!H21</f>
        <v>8</v>
      </c>
      <c r="I21" s="14">
        <f>'WEEKLY COMPETITIVE REPORT'!I21/Y4</f>
        <v>4782.723900370959</v>
      </c>
      <c r="J21" s="14">
        <f>'WEEKLY COMPETITIVE REPORT'!J21/Y4</f>
        <v>9211.711711711712</v>
      </c>
      <c r="K21" s="22">
        <f>'WEEKLY COMPETITIVE REPORT'!K21</f>
        <v>706</v>
      </c>
      <c r="L21" s="22">
        <f>'WEEKLY COMPETITIVE REPORT'!L21</f>
        <v>1325</v>
      </c>
      <c r="M21" s="64">
        <f>'WEEKLY COMPETITIVE REPORT'!M21</f>
        <v>-48.07996548252553</v>
      </c>
      <c r="N21" s="14">
        <f aca="true" t="shared" si="3" ref="N21:N33">I21/H21</f>
        <v>597.8404875463699</v>
      </c>
      <c r="O21" s="37">
        <f>'WEEKLY COMPETITIVE REPORT'!O21</f>
        <v>8</v>
      </c>
      <c r="P21" s="14">
        <f>'WEEKLY COMPETITIVE REPORT'!P21/Y4</f>
        <v>5696.873343932168</v>
      </c>
      <c r="Q21" s="14">
        <f>'WEEKLY COMPETITIVE REPORT'!Q21/Y4</f>
        <v>11498.410174880762</v>
      </c>
      <c r="R21" s="22">
        <f>'WEEKLY COMPETITIVE REPORT'!R21</f>
        <v>873</v>
      </c>
      <c r="S21" s="22">
        <f>'WEEKLY COMPETITIVE REPORT'!S21</f>
        <v>1741</v>
      </c>
      <c r="T21" s="64">
        <f>'WEEKLY COMPETITIVE REPORT'!T21</f>
        <v>-50.45512155778316</v>
      </c>
      <c r="U21" s="14">
        <f>'WEEKLY COMPETITIVE REPORT'!U21/Y4</f>
        <v>119117.64705882352</v>
      </c>
      <c r="V21" s="14">
        <f aca="true" t="shared" si="4" ref="V21:V33">P21/O21</f>
        <v>712.109167991521</v>
      </c>
      <c r="W21" s="25">
        <f aca="true" t="shared" si="5" ref="W21:W33">P21+U21</f>
        <v>124814.52040275569</v>
      </c>
      <c r="X21" s="22">
        <f>'WEEKLY COMPETITIVE REPORT'!X21</f>
        <v>18831</v>
      </c>
      <c r="Y21" s="56">
        <f>'WEEKLY COMPETITIVE REPORT'!Y21</f>
        <v>19704</v>
      </c>
    </row>
    <row r="22" spans="1:25" ht="12.75">
      <c r="A22" s="50">
        <v>9</v>
      </c>
      <c r="B22" s="4">
        <f>'WEEKLY COMPETITIVE REPORT'!B22</f>
        <v>7</v>
      </c>
      <c r="C22" s="4" t="str">
        <f>'WEEKLY COMPETITIVE REPORT'!C22</f>
        <v>I GIVE IT A YEAR</v>
      </c>
      <c r="D22" s="4" t="str">
        <f>'WEEKLY COMPETITIVE REPORT'!D22</f>
        <v>PRVO LETO PO POROKI</v>
      </c>
      <c r="E22" s="4" t="str">
        <f>'WEEKLY COMPETITIVE REPORT'!E22</f>
        <v>IND</v>
      </c>
      <c r="F22" s="4" t="str">
        <f>'WEEKLY COMPETITIVE REPORT'!F22</f>
        <v>Cinemania</v>
      </c>
      <c r="G22" s="37">
        <f>'WEEKLY COMPETITIVE REPORT'!G22</f>
        <v>5</v>
      </c>
      <c r="H22" s="37">
        <f>'WEEKLY COMPETITIVE REPORT'!H22</f>
        <v>8</v>
      </c>
      <c r="I22" s="14">
        <f>'WEEKLY COMPETITIVE REPORT'!I22/Y4</f>
        <v>3553.2591414944354</v>
      </c>
      <c r="J22" s="14">
        <f>'WEEKLY COMPETITIVE REPORT'!J22/Y4</f>
        <v>6501.059883412824</v>
      </c>
      <c r="K22" s="22">
        <f>'WEEKLY COMPETITIVE REPORT'!K22</f>
        <v>501</v>
      </c>
      <c r="L22" s="22">
        <f>'WEEKLY COMPETITIVE REPORT'!L22</f>
        <v>911</v>
      </c>
      <c r="M22" s="64">
        <f>'WEEKLY COMPETITIVE REPORT'!M22</f>
        <v>-45.34338699816589</v>
      </c>
      <c r="N22" s="14">
        <f t="shared" si="3"/>
        <v>444.1573926868044</v>
      </c>
      <c r="O22" s="37">
        <f>'WEEKLY COMPETITIVE REPORT'!O22</f>
        <v>8</v>
      </c>
      <c r="P22" s="14">
        <f>'WEEKLY COMPETITIVE REPORT'!P22/Y4</f>
        <v>4904.610492845787</v>
      </c>
      <c r="Q22" s="14">
        <f>'WEEKLY COMPETITIVE REPORT'!Q22/Y4</f>
        <v>8587.705352411234</v>
      </c>
      <c r="R22" s="22">
        <f>'WEEKLY COMPETITIVE REPORT'!R22</f>
        <v>754</v>
      </c>
      <c r="S22" s="22">
        <f>'WEEKLY COMPETITIVE REPORT'!S22</f>
        <v>1292</v>
      </c>
      <c r="T22" s="64">
        <f>'WEEKLY COMPETITIVE REPORT'!T22</f>
        <v>-42.88799753162604</v>
      </c>
      <c r="U22" s="14">
        <f>'WEEKLY COMPETITIVE REPORT'!U22/Y4</f>
        <v>55193.42872284049</v>
      </c>
      <c r="V22" s="14">
        <f t="shared" si="4"/>
        <v>613.0763116057234</v>
      </c>
      <c r="W22" s="25">
        <f t="shared" si="5"/>
        <v>60098.03921568627</v>
      </c>
      <c r="X22" s="22">
        <f>'WEEKLY COMPETITIVE REPORT'!X22</f>
        <v>8383</v>
      </c>
      <c r="Y22" s="56">
        <f>'WEEKLY COMPETITIVE REPORT'!Y22</f>
        <v>9137</v>
      </c>
    </row>
    <row r="23" spans="1:25" ht="12.75">
      <c r="A23" s="50">
        <v>10</v>
      </c>
      <c r="B23" s="4">
        <f>'WEEKLY COMPETITIVE REPORT'!B23</f>
        <v>8</v>
      </c>
      <c r="C23" s="4" t="str">
        <f>'WEEKLY COMPETITIVE REPORT'!C23</f>
        <v>LOS AMANTES PASAJEROS</v>
      </c>
      <c r="D23" s="4" t="str">
        <f>'WEEKLY COMPETITIVE REPORT'!D23</f>
        <v>LJUBIMCI NAD OBLAKI</v>
      </c>
      <c r="E23" s="4" t="str">
        <f>'WEEKLY COMPETITIVE REPORT'!E23</f>
        <v>IND</v>
      </c>
      <c r="F23" s="4" t="str">
        <f>'WEEKLY COMPETITIVE REPORT'!F23</f>
        <v>Cinemania</v>
      </c>
      <c r="G23" s="37">
        <f>'WEEKLY COMPETITIVE REPORT'!G23</f>
        <v>2</v>
      </c>
      <c r="H23" s="37">
        <f>'WEEKLY COMPETITIVE REPORT'!H23</f>
        <v>2</v>
      </c>
      <c r="I23" s="14">
        <f>'WEEKLY COMPETITIVE REPORT'!I23/Y4</f>
        <v>2636.459989401166</v>
      </c>
      <c r="J23" s="14">
        <f>'WEEKLY COMPETITIVE REPORT'!J23/Y4</f>
        <v>5516.693163751987</v>
      </c>
      <c r="K23" s="22">
        <f>'WEEKLY COMPETITIVE REPORT'!K23</f>
        <v>353</v>
      </c>
      <c r="L23" s="22">
        <f>'WEEKLY COMPETITIVE REPORT'!L23</f>
        <v>728</v>
      </c>
      <c r="M23" s="64">
        <f>'WEEKLY COMPETITIVE REPORT'!M23</f>
        <v>-52.209414024975985</v>
      </c>
      <c r="N23" s="14">
        <f t="shared" si="3"/>
        <v>1318.229994700583</v>
      </c>
      <c r="O23" s="37">
        <f>'WEEKLY COMPETITIVE REPORT'!O23</f>
        <v>2</v>
      </c>
      <c r="P23" s="14">
        <f>'WEEKLY COMPETITIVE REPORT'!P23/Y4</f>
        <v>3755.9618441971384</v>
      </c>
      <c r="Q23" s="14">
        <f>'WEEKLY COMPETITIVE REPORT'!Q23/Y4</f>
        <v>7093.269740328564</v>
      </c>
      <c r="R23" s="22">
        <f>'WEEKLY COMPETITIVE REPORT'!R23</f>
        <v>541</v>
      </c>
      <c r="S23" s="22">
        <f>'WEEKLY COMPETITIVE REPORT'!S23</f>
        <v>983</v>
      </c>
      <c r="T23" s="64">
        <f>'WEEKLY COMPETITIVE REPORT'!T23</f>
        <v>-47.04893537542024</v>
      </c>
      <c r="U23" s="14">
        <f>'WEEKLY COMPETITIVE REPORT'!U23/Y4</f>
        <v>7093.269740328564</v>
      </c>
      <c r="V23" s="14">
        <f t="shared" si="4"/>
        <v>1877.9809220985692</v>
      </c>
      <c r="W23" s="25">
        <f t="shared" si="5"/>
        <v>10849.231584525702</v>
      </c>
      <c r="X23" s="22">
        <f>'WEEKLY COMPETITIVE REPORT'!X23</f>
        <v>983</v>
      </c>
      <c r="Y23" s="56">
        <f>'WEEKLY COMPETITIVE REPORT'!Y23</f>
        <v>1524</v>
      </c>
    </row>
    <row r="24" spans="1:25" ht="12.75">
      <c r="A24" s="50">
        <v>11</v>
      </c>
      <c r="B24" s="4">
        <f>'WEEKLY COMPETITIVE REPORT'!B24</f>
        <v>9</v>
      </c>
      <c r="C24" s="4" t="str">
        <f>'WEEKLY COMPETITIVE REPORT'!C24</f>
        <v>JACK THE GIANT SLAYER</v>
      </c>
      <c r="D24" s="4" t="str">
        <f>'WEEKLY COMPETITIVE REPORT'!D24</f>
        <v>JACK, MORILEC VELIKANOV 3D</v>
      </c>
      <c r="E24" s="4" t="str">
        <f>'WEEKLY COMPETITIVE REPORT'!E24</f>
        <v>WB</v>
      </c>
      <c r="F24" s="4" t="str">
        <f>'WEEKLY COMPETITIVE REPORT'!F24</f>
        <v>Blitz</v>
      </c>
      <c r="G24" s="37">
        <f>'WEEKLY COMPETITIVE REPORT'!G24</f>
        <v>4</v>
      </c>
      <c r="H24" s="37">
        <f>'WEEKLY COMPETITIVE REPORT'!H24</f>
        <v>11</v>
      </c>
      <c r="I24" s="14">
        <f>'WEEKLY COMPETITIVE REPORT'!I24/Y4</f>
        <v>1609.697933227345</v>
      </c>
      <c r="J24" s="14">
        <f>'WEEKLY COMPETITIVE REPORT'!J24/Y4</f>
        <v>4667.461579226285</v>
      </c>
      <c r="K24" s="22">
        <f>'WEEKLY COMPETITIVE REPORT'!K24</f>
        <v>240</v>
      </c>
      <c r="L24" s="22">
        <f>'WEEKLY COMPETITIVE REPORT'!L24</f>
        <v>636</v>
      </c>
      <c r="M24" s="64">
        <f>'WEEKLY COMPETITIVE REPORT'!M24</f>
        <v>-65.51234743116662</v>
      </c>
      <c r="N24" s="14">
        <f t="shared" si="3"/>
        <v>146.33617574794044</v>
      </c>
      <c r="O24" s="37">
        <f>'WEEKLY COMPETITIVE REPORT'!O24</f>
        <v>11</v>
      </c>
      <c r="P24" s="14">
        <f>'WEEKLY COMPETITIVE REPORT'!P24/Y4</f>
        <v>2125.0662427133016</v>
      </c>
      <c r="Q24" s="14">
        <f>'WEEKLY COMPETITIVE REPORT'!Q24/Y4</f>
        <v>6091.679915209327</v>
      </c>
      <c r="R24" s="22">
        <f>'WEEKLY COMPETITIVE REPORT'!R24</f>
        <v>347</v>
      </c>
      <c r="S24" s="22">
        <f>'WEEKLY COMPETITIVE REPORT'!S24</f>
        <v>898</v>
      </c>
      <c r="T24" s="64">
        <f>'WEEKLY COMPETITIVE REPORT'!T24</f>
        <v>-65.115267507612</v>
      </c>
      <c r="U24" s="14">
        <f>'WEEKLY COMPETITIVE REPORT'!U24/Y4</f>
        <v>42395.33651298357</v>
      </c>
      <c r="V24" s="14">
        <f t="shared" si="4"/>
        <v>193.18784024666377</v>
      </c>
      <c r="W24" s="25">
        <f t="shared" si="5"/>
        <v>44520.40275569687</v>
      </c>
      <c r="X24" s="22">
        <f>'WEEKLY COMPETITIVE REPORT'!X24</f>
        <v>6218</v>
      </c>
      <c r="Y24" s="56">
        <f>'WEEKLY COMPETITIVE REPORT'!Y24</f>
        <v>6565</v>
      </c>
    </row>
    <row r="25" spans="1:25" ht="12.75">
      <c r="A25" s="50">
        <v>12</v>
      </c>
      <c r="B25" s="4">
        <f>'WEEKLY COMPETITIVE REPORT'!B25</f>
        <v>10</v>
      </c>
      <c r="C25" s="4" t="str">
        <f>'WEEKLY COMPETITIVE REPORT'!C25</f>
        <v>OZ THE GREAT AND POWERFUL</v>
      </c>
      <c r="D25" s="4" t="str">
        <f>'WEEKLY COMPETITIVE REPORT'!D25</f>
        <v>MOGOČNI OZ</v>
      </c>
      <c r="E25" s="4" t="str">
        <f>'WEEKLY COMPETITIVE REPORT'!E25</f>
        <v>BVI</v>
      </c>
      <c r="F25" s="4" t="str">
        <f>'WEEKLY COMPETITIVE REPORT'!F25</f>
        <v>CENEX</v>
      </c>
      <c r="G25" s="37">
        <f>'WEEKLY COMPETITIVE REPORT'!G25</f>
        <v>6</v>
      </c>
      <c r="H25" s="37">
        <f>'WEEKLY COMPETITIVE REPORT'!H25</f>
        <v>15</v>
      </c>
      <c r="I25" s="14">
        <f>'WEEKLY COMPETITIVE REPORT'!I25/Y4</f>
        <v>1551.4043455219926</v>
      </c>
      <c r="J25" s="14">
        <f>'WEEKLY COMPETITIVE REPORT'!J25/Y4</f>
        <v>2912.029676735559</v>
      </c>
      <c r="K25" s="22">
        <f>'WEEKLY COMPETITIVE REPORT'!K25</f>
        <v>208</v>
      </c>
      <c r="L25" s="22">
        <f>'WEEKLY COMPETITIVE REPORT'!L25</f>
        <v>398</v>
      </c>
      <c r="M25" s="64">
        <f>'WEEKLY COMPETITIVE REPORT'!M25</f>
        <v>-46.72429481346679</v>
      </c>
      <c r="N25" s="14">
        <f t="shared" si="3"/>
        <v>103.42695636813283</v>
      </c>
      <c r="O25" s="37">
        <f>'WEEKLY COMPETITIVE REPORT'!O25</f>
        <v>15</v>
      </c>
      <c r="P25" s="14">
        <f>'WEEKLY COMPETITIVE REPORT'!P25/Y4</f>
        <v>2073.3969263381027</v>
      </c>
      <c r="Q25" s="14">
        <f>'WEEKLY COMPETITIVE REPORT'!Q25/Y4</f>
        <v>3558.5585585585586</v>
      </c>
      <c r="R25" s="22">
        <f>'WEEKLY COMPETITIVE REPORT'!R25</f>
        <v>294</v>
      </c>
      <c r="S25" s="22">
        <f>'WEEKLY COMPETITIVE REPORT'!S25</f>
        <v>532</v>
      </c>
      <c r="T25" s="64">
        <f>'WEEKLY COMPETITIVE REPORT'!T25</f>
        <v>-41.734921816828</v>
      </c>
      <c r="U25" s="14">
        <f>'WEEKLY COMPETITIVE REPORT'!U25/Y4</f>
        <v>72480.12718600953</v>
      </c>
      <c r="V25" s="14">
        <f t="shared" si="4"/>
        <v>138.22646175587352</v>
      </c>
      <c r="W25" s="25">
        <f t="shared" si="5"/>
        <v>74553.52411234763</v>
      </c>
      <c r="X25" s="22">
        <f>'WEEKLY COMPETITIVE REPORT'!X25</f>
        <v>11039</v>
      </c>
      <c r="Y25" s="56">
        <f>'WEEKLY COMPETITIVE REPORT'!Y25</f>
        <v>11333</v>
      </c>
    </row>
    <row r="26" spans="1:25" ht="12.75" customHeight="1">
      <c r="A26" s="50">
        <v>13</v>
      </c>
      <c r="B26" s="4">
        <f>'WEEKLY COMPETITIVE REPORT'!B26</f>
        <v>15</v>
      </c>
      <c r="C26" s="4" t="str">
        <f>'WEEKLY COMPETITIVE REPORT'!C26</f>
        <v>LINCOLN</v>
      </c>
      <c r="D26" s="4" t="str">
        <f>'WEEKLY COMPETITIVE REPORT'!D26</f>
        <v>LINCOLN</v>
      </c>
      <c r="E26" s="4" t="str">
        <f>'WEEKLY COMPETITIVE REPORT'!E26</f>
        <v>FOX</v>
      </c>
      <c r="F26" s="4" t="str">
        <f>'WEEKLY COMPETITIVE REPORT'!F26</f>
        <v>Blitz</v>
      </c>
      <c r="G26" s="37">
        <f>'WEEKLY COMPETITIVE REPORT'!G26</f>
        <v>12</v>
      </c>
      <c r="H26" s="37">
        <f>'WEEKLY COMPETITIVE REPORT'!H26</f>
        <v>2</v>
      </c>
      <c r="I26" s="14">
        <f>'WEEKLY COMPETITIVE REPORT'!I26/Y4</f>
        <v>890.3020667726549</v>
      </c>
      <c r="J26" s="14">
        <f>'WEEKLY COMPETITIVE REPORT'!J26/Y4</f>
        <v>885.002649708532</v>
      </c>
      <c r="K26" s="22">
        <f>'WEEKLY COMPETITIVE REPORT'!K26</f>
        <v>142</v>
      </c>
      <c r="L26" s="22">
        <f>'WEEKLY COMPETITIVE REPORT'!L26</f>
        <v>123</v>
      </c>
      <c r="M26" s="64">
        <f>'WEEKLY COMPETITIVE REPORT'!M26</f>
        <v>0.5988023952095745</v>
      </c>
      <c r="N26" s="14">
        <f t="shared" si="3"/>
        <v>445.15103338632747</v>
      </c>
      <c r="O26" s="37">
        <f>'WEEKLY COMPETITIVE REPORT'!O26</f>
        <v>2</v>
      </c>
      <c r="P26" s="14">
        <f>'WEEKLY COMPETITIVE REPORT'!P26/Y4</f>
        <v>1095.6544780074191</v>
      </c>
      <c r="Q26" s="14">
        <f>'WEEKLY COMPETITIVE REPORT'!Q26/Y4</f>
        <v>1393.746687864335</v>
      </c>
      <c r="R26" s="22">
        <f>'WEEKLY COMPETITIVE REPORT'!R26</f>
        <v>169</v>
      </c>
      <c r="S26" s="22">
        <f>'WEEKLY COMPETITIVE REPORT'!S26</f>
        <v>200</v>
      </c>
      <c r="T26" s="64">
        <f>'WEEKLY COMPETITIVE REPORT'!T26</f>
        <v>-21.387832699619764</v>
      </c>
      <c r="U26" s="14">
        <f>'WEEKLY COMPETITIVE REPORT'!U26/Y4</f>
        <v>61512.9835718071</v>
      </c>
      <c r="V26" s="14">
        <f t="shared" si="4"/>
        <v>547.8272390037096</v>
      </c>
      <c r="W26" s="25">
        <f t="shared" si="5"/>
        <v>62608.638049814515</v>
      </c>
      <c r="X26" s="22">
        <f>'WEEKLY COMPETITIVE REPORT'!X26</f>
        <v>8338</v>
      </c>
      <c r="Y26" s="56">
        <f>'WEEKLY COMPETITIVE REPORT'!Y26</f>
        <v>8507</v>
      </c>
    </row>
    <row r="27" spans="1:25" ht="12.75" customHeight="1">
      <c r="A27" s="50">
        <v>14</v>
      </c>
      <c r="B27" s="4">
        <f>'WEEKLY COMPETITIVE REPORT'!B27</f>
        <v>17</v>
      </c>
      <c r="C27" s="4" t="str">
        <f>'WEEKLY COMPETITIVE REPORT'!C27</f>
        <v>WRECK-IT RALPH</v>
      </c>
      <c r="D27" s="4" t="str">
        <f>'WEEKLY COMPETITIVE REPORT'!D27</f>
        <v>RAZBIJAČ RALPH</v>
      </c>
      <c r="E27" s="4" t="str">
        <f>'WEEKLY COMPETITIVE REPORT'!E27</f>
        <v>BVI</v>
      </c>
      <c r="F27" s="4" t="str">
        <f>'WEEKLY COMPETITIVE REPORT'!F27</f>
        <v>CENEX</v>
      </c>
      <c r="G27" s="37">
        <f>'WEEKLY COMPETITIVE REPORT'!G27</f>
        <v>9</v>
      </c>
      <c r="H27" s="37">
        <f>'WEEKLY COMPETITIVE REPORT'!H27</f>
        <v>14</v>
      </c>
      <c r="I27" s="14">
        <f>'WEEKLY COMPETITIVE REPORT'!I27/Y4</f>
        <v>390.83200847906727</v>
      </c>
      <c r="J27" s="14">
        <f>'WEEKLY COMPETITIVE REPORT'!J27/Y17</f>
        <v>0.1443054015523523</v>
      </c>
      <c r="K27" s="22">
        <f>'WEEKLY COMPETITIVE REPORT'!K27</f>
        <v>61</v>
      </c>
      <c r="L27" s="22">
        <f>'WEEKLY COMPETITIVE REPORT'!L27</f>
        <v>196</v>
      </c>
      <c r="M27" s="64">
        <f>'WEEKLY COMPETITIVE REPORT'!M27</f>
        <v>-67.61800219538968</v>
      </c>
      <c r="N27" s="14">
        <f t="shared" si="3"/>
        <v>27.91657203421909</v>
      </c>
      <c r="O27" s="37">
        <f>'WEEKLY COMPETITIVE REPORT'!O27</f>
        <v>14</v>
      </c>
      <c r="P27" s="14">
        <f>'WEEKLY COMPETITIVE REPORT'!P27/Y4</f>
        <v>397.456279809221</v>
      </c>
      <c r="Q27" s="14">
        <f>'WEEKLY COMPETITIVE REPORT'!Q27/Y17</f>
        <v>0.1538095992396642</v>
      </c>
      <c r="R27" s="22">
        <f>'WEEKLY COMPETITIVE REPORT'!R27</f>
        <v>63</v>
      </c>
      <c r="S27" s="22">
        <f>'WEEKLY COMPETITIVE REPORT'!S27</f>
        <v>209</v>
      </c>
      <c r="T27" s="64">
        <f>'WEEKLY COMPETITIVE REPORT'!T27</f>
        <v>-69.10401647785787</v>
      </c>
      <c r="U27" s="14">
        <f>'WEEKLY COMPETITIVE REPORT'!U27/Y17</f>
        <v>15.827974021859655</v>
      </c>
      <c r="V27" s="14">
        <f t="shared" si="4"/>
        <v>28.389734272087214</v>
      </c>
      <c r="W27" s="25">
        <f t="shared" si="5"/>
        <v>413.2842538310806</v>
      </c>
      <c r="X27" s="22">
        <f>'WEEKLY COMPETITIVE REPORT'!X27</f>
        <v>22864</v>
      </c>
      <c r="Y27" s="56">
        <f>'WEEKLY COMPETITIVE REPORT'!Y27</f>
        <v>22927</v>
      </c>
    </row>
    <row r="28" spans="1:25" ht="12.75">
      <c r="A28" s="50">
        <v>15</v>
      </c>
      <c r="B28" s="4">
        <f>'WEEKLY COMPETITIVE REPORT'!B28</f>
        <v>18</v>
      </c>
      <c r="C28" s="4" t="str">
        <f>'WEEKLY COMPETITIVE REPORT'!C28</f>
        <v>KON-TIKI</v>
      </c>
      <c r="D28" s="4" t="str">
        <f>'WEEKLY COMPETITIVE REPORT'!D28</f>
        <v>KON-TIKI</v>
      </c>
      <c r="E28" s="4" t="str">
        <f>'WEEKLY COMPETITIVE REPORT'!E28</f>
        <v>IND</v>
      </c>
      <c r="F28" s="4" t="str">
        <f>'WEEKLY COMPETITIVE REPORT'!F28</f>
        <v>Cinemania</v>
      </c>
      <c r="G28" s="37">
        <f>'WEEKLY COMPETITIVE REPORT'!G28</f>
        <v>8</v>
      </c>
      <c r="H28" s="37">
        <f>'WEEKLY COMPETITIVE REPORT'!H28</f>
        <v>1</v>
      </c>
      <c r="I28" s="14">
        <f>'WEEKLY COMPETITIVE REPORT'!I28/Y4</f>
        <v>157.65765765765767</v>
      </c>
      <c r="J28" s="14">
        <f>'WEEKLY COMPETITIVE REPORT'!J28/Y17</f>
        <v>0.09314113733565658</v>
      </c>
      <c r="K28" s="22">
        <f>'WEEKLY COMPETITIVE REPORT'!K28</f>
        <v>22</v>
      </c>
      <c r="L28" s="22">
        <f>'WEEKLY COMPETITIVE REPORT'!L28</f>
        <v>103</v>
      </c>
      <c r="M28" s="64">
        <f>'WEEKLY COMPETITIVE REPORT'!M28</f>
        <v>-79.76190476190476</v>
      </c>
      <c r="N28" s="14">
        <f t="shared" si="3"/>
        <v>157.65765765765767</v>
      </c>
      <c r="O28" s="37">
        <f>'WEEKLY COMPETITIVE REPORT'!O28</f>
        <v>1</v>
      </c>
      <c r="P28" s="14">
        <f>'WEEKLY COMPETITIVE REPORT'!P28/Y4</f>
        <v>308.6910439851616</v>
      </c>
      <c r="Q28" s="14">
        <f>'WEEKLY COMPETITIVE REPORT'!Q28/Y17</f>
        <v>0.1222873435767464</v>
      </c>
      <c r="R28" s="22">
        <f>'WEEKLY COMPETITIVE REPORT'!R28</f>
        <v>44</v>
      </c>
      <c r="S28" s="22">
        <f>'WEEKLY COMPETITIVE REPORT'!S28</f>
        <v>140</v>
      </c>
      <c r="T28" s="64">
        <f>'WEEKLY COMPETITIVE REPORT'!T28</f>
        <v>-69.81865284974093</v>
      </c>
      <c r="U28" s="14">
        <f>'WEEKLY COMPETITIVE REPORT'!U28/Y17</f>
        <v>1.782512276255346</v>
      </c>
      <c r="V28" s="14">
        <f t="shared" si="4"/>
        <v>308.6910439851616</v>
      </c>
      <c r="W28" s="25">
        <f t="shared" si="5"/>
        <v>310.47355626141695</v>
      </c>
      <c r="X28" s="22">
        <f>'WEEKLY COMPETITIVE REPORT'!X28</f>
        <v>2039</v>
      </c>
      <c r="Y28" s="56">
        <f>'WEEKLY COMPETITIVE REPORT'!Y28</f>
        <v>2083</v>
      </c>
    </row>
    <row r="29" spans="1:25" ht="12.75">
      <c r="A29" s="50">
        <v>16</v>
      </c>
      <c r="B29" s="4" t="str">
        <f>'WEEKLY COMPETITIVE REPORT'!B29</f>
        <v>New</v>
      </c>
      <c r="C29" s="4" t="str">
        <f>'WEEKLY COMPETITIVE REPORT'!C29</f>
        <v>JUST THE WIND</v>
      </c>
      <c r="D29" s="4" t="str">
        <f>'WEEKLY COMPETITIVE REPORT'!D29</f>
        <v>SAMO VETER</v>
      </c>
      <c r="E29" s="4" t="str">
        <f>'WEEKLY COMPETITIVE REPORT'!E29</f>
        <v>IND</v>
      </c>
      <c r="F29" s="4" t="str">
        <f>'WEEKLY COMPETITIVE REPORT'!F29</f>
        <v>Cinemania</v>
      </c>
      <c r="G29" s="37">
        <f>'WEEKLY COMPETITIVE REPORT'!G29</f>
        <v>1</v>
      </c>
      <c r="H29" s="37">
        <f>'WEEKLY COMPETITIVE REPORT'!H29</f>
        <v>1</v>
      </c>
      <c r="I29" s="14">
        <f>'WEEKLY COMPETITIVE REPORT'!I29/Y4</f>
        <v>279.54425013248544</v>
      </c>
      <c r="J29" s="14">
        <f>'WEEKLY COMPETITIVE REPORT'!J29/Y17</f>
        <v>0</v>
      </c>
      <c r="K29" s="22">
        <f>'WEEKLY COMPETITIVE REPORT'!K29</f>
        <v>48</v>
      </c>
      <c r="L29" s="22">
        <f>'WEEKLY COMPETITIVE REPORT'!L29</f>
        <v>0</v>
      </c>
      <c r="M29" s="64">
        <f>'WEEKLY COMPETITIVE REPORT'!M29</f>
        <v>0</v>
      </c>
      <c r="N29" s="14">
        <f t="shared" si="3"/>
        <v>279.54425013248544</v>
      </c>
      <c r="O29" s="37">
        <f>'WEEKLY COMPETITIVE REPORT'!O29</f>
        <v>1</v>
      </c>
      <c r="P29" s="14">
        <f>'WEEKLY COMPETITIVE REPORT'!P29/Y4</f>
        <v>308.6910439851616</v>
      </c>
      <c r="Q29" s="14">
        <f>'WEEKLY COMPETITIVE REPORT'!Q29/Y17</f>
        <v>0</v>
      </c>
      <c r="R29" s="22">
        <f>'WEEKLY COMPETITIVE REPORT'!R29</f>
        <v>53</v>
      </c>
      <c r="S29" s="22">
        <f>'WEEKLY COMPETITIVE REPORT'!S29</f>
        <v>0</v>
      </c>
      <c r="T29" s="64">
        <f>'WEEKLY COMPETITIVE REPORT'!T29</f>
        <v>0</v>
      </c>
      <c r="U29" s="14">
        <f>'WEEKLY COMPETITIVE REPORT'!U29/Y4</f>
        <v>1159.2474827768945</v>
      </c>
      <c r="V29" s="14">
        <f t="shared" si="4"/>
        <v>308.6910439851616</v>
      </c>
      <c r="W29" s="25">
        <f t="shared" si="5"/>
        <v>1467.938526762056</v>
      </c>
      <c r="X29" s="22">
        <f>'WEEKLY COMPETITIVE REPORT'!X29</f>
        <v>311</v>
      </c>
      <c r="Y29" s="56">
        <f>'WEEKLY COMPETITIVE REPORT'!Y29</f>
        <v>364</v>
      </c>
    </row>
    <row r="30" spans="1:25" ht="12.75">
      <c r="A30" s="51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4">
        <f>'WEEKLY COMPETITIVE REPORT'!F30</f>
        <v>0</v>
      </c>
      <c r="G30" s="37">
        <f>'WEEKLY COMPETITIVE REPORT'!G30</f>
        <v>0</v>
      </c>
      <c r="H30" s="37">
        <f>'WEEKLY COMPETITIVE REPORT'!H30</f>
        <v>0</v>
      </c>
      <c r="I30" s="14">
        <f>'WEEKLY COMPETITIVE REPORT'!I30/Y4</f>
        <v>0</v>
      </c>
      <c r="J30" s="14">
        <f>'WEEKLY COMPETITIVE REPORT'!J30/Y17</f>
        <v>0</v>
      </c>
      <c r="K30" s="22">
        <f>'WEEKLY COMPETITIVE REPORT'!K30</f>
        <v>0</v>
      </c>
      <c r="L30" s="22">
        <f>'WEEKLY COMPETITIVE REPORT'!L30</f>
        <v>0</v>
      </c>
      <c r="M30" s="64">
        <f>'WEEKLY COMPETITIVE REPORT'!M30</f>
        <v>0</v>
      </c>
      <c r="N30" s="14" t="e">
        <f t="shared" si="3"/>
        <v>#DIV/0!</v>
      </c>
      <c r="O30" s="37">
        <f>'WEEKLY COMPETITIVE REPORT'!O30</f>
        <v>0</v>
      </c>
      <c r="P30" s="14">
        <f>'WEEKLY COMPETITIVE REPORT'!P30/Y4</f>
        <v>0</v>
      </c>
      <c r="Q30" s="14">
        <f>'WEEKLY COMPETITIVE REPORT'!Q30/Y17</f>
        <v>0</v>
      </c>
      <c r="R30" s="22">
        <f>'WEEKLY COMPETITIVE REPORT'!R30</f>
        <v>0</v>
      </c>
      <c r="S30" s="22">
        <f>'WEEKLY COMPETITIVE REPORT'!S30</f>
        <v>0</v>
      </c>
      <c r="T30" s="64">
        <f>'WEEKLY COMPETITIVE REPORT'!T30</f>
        <v>0</v>
      </c>
      <c r="U30" s="14">
        <f>'WEEKLY COMPETITIVE REPORT'!U30/Y4</f>
        <v>0</v>
      </c>
      <c r="V30" s="14" t="e">
        <f t="shared" si="4"/>
        <v>#DIV/0!</v>
      </c>
      <c r="W30" s="25">
        <f t="shared" si="5"/>
        <v>0</v>
      </c>
      <c r="X30" s="22">
        <f>'WEEKLY COMPETITIVE REPORT'!X30</f>
        <v>0</v>
      </c>
      <c r="Y30" s="56">
        <f>'WEEKLY COMPETITIVE REPORT'!Y30</f>
        <v>0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141</v>
      </c>
      <c r="I34" s="32">
        <f>SUM(I14:I33)</f>
        <v>98406.20031796502</v>
      </c>
      <c r="J34" s="31">
        <f>SUM(J14:J33)</f>
        <v>152516.1356977312</v>
      </c>
      <c r="K34" s="31">
        <f>SUM(K14:K33)</f>
        <v>14176</v>
      </c>
      <c r="L34" s="31">
        <f>SUM(L14:L33)</f>
        <v>22020</v>
      </c>
      <c r="M34" s="64">
        <f>'WEEKLY COMPETITIVE REPORT'!M34</f>
        <v>-68.11324804670731</v>
      </c>
      <c r="N34" s="32">
        <f>I34/H34</f>
        <v>697.9163143118086</v>
      </c>
      <c r="O34" s="40">
        <f>'WEEKLY COMPETITIVE REPORT'!O34</f>
        <v>141</v>
      </c>
      <c r="P34" s="31">
        <f>SUM(P14:P33)</f>
        <v>135109.96290408057</v>
      </c>
      <c r="Q34" s="31">
        <f>SUM(Q14:Q33)</f>
        <v>194204.03868305832</v>
      </c>
      <c r="R34" s="31">
        <f>SUM(R14:R33)</f>
        <v>20787</v>
      </c>
      <c r="S34" s="31">
        <f>SUM(S14:S33)</f>
        <v>30286</v>
      </c>
      <c r="T34" s="65">
        <f>P34/Q34-100%</f>
        <v>-0.30428860377831524</v>
      </c>
      <c r="U34" s="31">
        <f>SUM(U14:U33)</f>
        <v>756994.2930512158</v>
      </c>
      <c r="V34" s="32">
        <f>P34/O34</f>
        <v>958.2266872629828</v>
      </c>
      <c r="W34" s="31">
        <f>SUM(W14:W33)</f>
        <v>892104.2559552965</v>
      </c>
      <c r="X34" s="31">
        <f>SUM(X14:X33)</f>
        <v>140703</v>
      </c>
      <c r="Y34" s="35">
        <f>SUM(Y14:Y33)</f>
        <v>161490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2013-04-18T10:46:23Z</dcterms:modified>
  <cp:category/>
  <cp:version/>
  <cp:contentType/>
  <cp:contentStatus/>
</cp:coreProperties>
</file>