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2415" windowWidth="26040" windowHeight="1119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<sst xmlns="http://schemas.openxmlformats.org/spreadsheetml/2006/main" count="243" uniqueCount="87">
  <si>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</si>
  <si>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</si>
  <si>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</si>
  <si>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</si>
  <si>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</si>
  <si>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</si>
  <si>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</si>
  <si>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</si>
  <si>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</si>
  <si>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</si>
  <si>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</si>
  <si>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</si>
  <si>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</si>
  <si>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</si>
  <si>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</si>
  <si>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</si>
  <si>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</si>
  <si>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</si>
  <si>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</si>
  <si>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</si>
  <si>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</si>
  <si>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</si>
  <si>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</si>
  <si>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</si>
  <si>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</si>
  <si>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</si>
  <si>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</si>
  <si>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</si>
  <si>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</si>
  <si>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</si>
  <si>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</si>
  <si>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</si>
  <si>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</si>
  <si>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</si>
  <si>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</si>
  <si>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</si>
  <si>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</si>
  <si>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</si>
  <si>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</si>
  <si>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</si>
  <si>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</si>
  <si>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</si>
  <si>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</si>
  <si>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</si>
  <si>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</si>
  <si>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</si>
  <si>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</si>
  <si>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</si>
  <si>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CF</t>
  </si>
  <si>
    <t>PAR</t>
  </si>
  <si>
    <t>FOX</t>
  </si>
  <si>
    <t>UNI</t>
  </si>
  <si>
    <t>New</t>
  </si>
  <si>
    <t>BVI</t>
  </si>
  <si>
    <t>CENEX</t>
  </si>
  <si>
    <t>d</t>
  </si>
  <si>
    <t>21 &amp; OVER</t>
  </si>
  <si>
    <t>POLNIH 21</t>
  </si>
  <si>
    <t>I GIVE IT A YEAR</t>
  </si>
  <si>
    <t>PRVO LETO PO POROKI</t>
  </si>
  <si>
    <t>GI JOE 2: RETALIATION</t>
  </si>
  <si>
    <t>GI JOE 2: MAŠČEVANJE</t>
  </si>
  <si>
    <t>THE CROODS</t>
  </si>
  <si>
    <t>KRUDOVI</t>
  </si>
  <si>
    <t>OLYMPUS HAS FALLEN</t>
  </si>
  <si>
    <t>PADEC OLIMPA</t>
  </si>
  <si>
    <t>SREČEN ZA UMRET</t>
  </si>
  <si>
    <t>DOMES</t>
  </si>
  <si>
    <t>LOS AMANTES PASAJEROS</t>
  </si>
  <si>
    <t>LJUBIMCI NAD OBLAKI</t>
  </si>
  <si>
    <t>OBLIVION</t>
  </si>
  <si>
    <t>POZABA</t>
  </si>
  <si>
    <t>ZAMBEZIA</t>
  </si>
  <si>
    <t>ZAMBEZIJA</t>
  </si>
  <si>
    <t>SCARY MOVIE 5</t>
  </si>
  <si>
    <t>FILM, DA TE KAP</t>
  </si>
  <si>
    <t>TO THE WONDER</t>
  </si>
  <si>
    <t>ČUDEŽU NAPROTI</t>
  </si>
  <si>
    <t>SAFE HAVEN</t>
  </si>
  <si>
    <t>ZAVETJE</t>
  </si>
  <si>
    <t>26 - Apr</t>
  </si>
  <si>
    <t>28 - Apr</t>
  </si>
  <si>
    <t>25 - Apr</t>
  </si>
  <si>
    <t>01 - May</t>
  </si>
  <si>
    <t>IRON MAN 3</t>
  </si>
  <si>
    <t>JURASSIC PARK</t>
  </si>
  <si>
    <t>JURSKI PARK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</si>
</sst>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7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0" fontId="4" fillId="0" borderId="12" xfId="0" applyFont="1" applyBorder="1" applyAlignment="1">
      <alignment/>
    </xf>
    <xf numFmtId="0" fontId="4" fillId="0" borderId="38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P13" sqref="P13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2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6" t="s">
        <v>1</v>
      </c>
      <c r="D4" s="97"/>
      <c r="E4" s="8"/>
      <c r="F4" s="8"/>
      <c r="G4" s="19" t="s">
        <v>2</v>
      </c>
      <c r="H4" s="20"/>
      <c r="I4" s="20"/>
      <c r="J4" s="20"/>
      <c r="K4" s="79" t="s">
        <v>80</v>
      </c>
      <c r="L4" s="20"/>
      <c r="M4" s="80" t="s">
        <v>81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0.7548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8" t="s">
        <v>82</v>
      </c>
      <c r="L5" s="7"/>
      <c r="M5" s="81" t="s">
        <v>83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6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6">
        <v>41397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52</v>
      </c>
      <c r="C14" s="4" t="s">
        <v>84</v>
      </c>
      <c r="D14" s="4" t="s">
        <v>84</v>
      </c>
      <c r="E14" s="15" t="s">
        <v>53</v>
      </c>
      <c r="F14" s="15" t="s">
        <v>54</v>
      </c>
      <c r="G14" s="37">
        <v>1</v>
      </c>
      <c r="H14" s="37">
        <v>16</v>
      </c>
      <c r="I14" s="14">
        <v>33086</v>
      </c>
      <c r="J14" s="14"/>
      <c r="K14" s="14">
        <v>6048</v>
      </c>
      <c r="L14" s="14"/>
      <c r="M14" s="64"/>
      <c r="N14" s="14">
        <f aca="true" t="shared" si="0" ref="N14:N27">I14/H14</f>
        <v>2067.875</v>
      </c>
      <c r="O14" s="73">
        <v>16</v>
      </c>
      <c r="P14" s="14">
        <v>57686</v>
      </c>
      <c r="Q14" s="14"/>
      <c r="R14" s="14">
        <v>11707</v>
      </c>
      <c r="S14" s="14"/>
      <c r="T14" s="64"/>
      <c r="U14" s="74"/>
      <c r="V14" s="14">
        <f aca="true" t="shared" si="1" ref="V14:V27">P14/O14</f>
        <v>3605.375</v>
      </c>
      <c r="W14" s="74">
        <f aca="true" t="shared" si="2" ref="W14:W27">SUM(U14,P14)</f>
        <v>57686</v>
      </c>
      <c r="X14" s="74"/>
      <c r="Y14" s="75">
        <f aca="true" t="shared" si="3" ref="Y14:Y27">SUM(X14,R14)</f>
        <v>11707</v>
      </c>
    </row>
    <row r="15" spans="1:25" ht="12.75">
      <c r="A15" s="72">
        <v>2</v>
      </c>
      <c r="B15" s="72">
        <v>1</v>
      </c>
      <c r="C15" s="4" t="s">
        <v>74</v>
      </c>
      <c r="D15" s="4" t="s">
        <v>75</v>
      </c>
      <c r="E15" s="15" t="s">
        <v>46</v>
      </c>
      <c r="F15" s="15" t="s">
        <v>42</v>
      </c>
      <c r="G15" s="37">
        <v>2</v>
      </c>
      <c r="H15" s="37">
        <v>9</v>
      </c>
      <c r="I15" s="14">
        <v>12092</v>
      </c>
      <c r="J15" s="14">
        <v>19735</v>
      </c>
      <c r="K15" s="93">
        <v>2324</v>
      </c>
      <c r="L15" s="93">
        <v>3838</v>
      </c>
      <c r="M15" s="64">
        <f aca="true" t="shared" si="4" ref="M15:M21">(I15/J15*100)-100</f>
        <v>-38.72814796047631</v>
      </c>
      <c r="N15" s="14">
        <f t="shared" si="0"/>
        <v>1343.5555555555557</v>
      </c>
      <c r="O15" s="38">
        <v>9</v>
      </c>
      <c r="P15" s="14">
        <v>20057</v>
      </c>
      <c r="Q15" s="14">
        <v>26072</v>
      </c>
      <c r="R15" s="14">
        <v>4243</v>
      </c>
      <c r="S15" s="14">
        <v>5567</v>
      </c>
      <c r="T15" s="64">
        <f aca="true" t="shared" si="5" ref="T15:T21">(P15/Q15*100)-100</f>
        <v>-23.070727216937712</v>
      </c>
      <c r="U15" s="74">
        <v>26072</v>
      </c>
      <c r="V15" s="14">
        <f t="shared" si="1"/>
        <v>2228.5555555555557</v>
      </c>
      <c r="W15" s="74">
        <f t="shared" si="2"/>
        <v>46129</v>
      </c>
      <c r="X15" s="74">
        <v>5567</v>
      </c>
      <c r="Y15" s="75">
        <f t="shared" si="3"/>
        <v>9810</v>
      </c>
    </row>
    <row r="16" spans="1:25" ht="12.75">
      <c r="A16" s="72">
        <v>3</v>
      </c>
      <c r="B16" s="72">
        <v>2</v>
      </c>
      <c r="C16" s="4" t="s">
        <v>78</v>
      </c>
      <c r="D16" s="4" t="s">
        <v>79</v>
      </c>
      <c r="E16" s="15" t="s">
        <v>46</v>
      </c>
      <c r="F16" s="15" t="s">
        <v>36</v>
      </c>
      <c r="G16" s="37">
        <v>2</v>
      </c>
      <c r="H16" s="37">
        <v>9</v>
      </c>
      <c r="I16" s="24">
        <v>9879</v>
      </c>
      <c r="J16" s="24">
        <v>10501</v>
      </c>
      <c r="K16" s="100">
        <v>1894</v>
      </c>
      <c r="L16" s="100">
        <v>2006</v>
      </c>
      <c r="M16" s="64">
        <f t="shared" si="4"/>
        <v>-5.923245405199509</v>
      </c>
      <c r="N16" s="14">
        <f t="shared" si="0"/>
        <v>1097.6666666666667</v>
      </c>
      <c r="O16" s="73">
        <v>9</v>
      </c>
      <c r="P16" s="98">
        <v>15324</v>
      </c>
      <c r="Q16" s="98">
        <v>15877</v>
      </c>
      <c r="R16" s="98">
        <v>3155</v>
      </c>
      <c r="S16" s="98">
        <v>3434</v>
      </c>
      <c r="T16" s="64">
        <f t="shared" si="5"/>
        <v>-3.4830257605341046</v>
      </c>
      <c r="U16" s="74">
        <v>16601</v>
      </c>
      <c r="V16" s="14">
        <f t="shared" si="1"/>
        <v>1702.6666666666667</v>
      </c>
      <c r="W16" s="74">
        <f t="shared" si="2"/>
        <v>31925</v>
      </c>
      <c r="X16" s="74">
        <v>3601</v>
      </c>
      <c r="Y16" s="75">
        <f t="shared" si="3"/>
        <v>6756</v>
      </c>
    </row>
    <row r="17" spans="1:25" ht="12.75">
      <c r="A17" s="72">
        <v>4</v>
      </c>
      <c r="B17" s="72">
        <v>5</v>
      </c>
      <c r="C17" s="4" t="s">
        <v>72</v>
      </c>
      <c r="D17" s="4" t="s">
        <v>73</v>
      </c>
      <c r="E17" s="15" t="s">
        <v>46</v>
      </c>
      <c r="F17" s="15" t="s">
        <v>42</v>
      </c>
      <c r="G17" s="37">
        <v>2</v>
      </c>
      <c r="H17" s="37">
        <v>9</v>
      </c>
      <c r="I17" s="24">
        <v>8507</v>
      </c>
      <c r="J17" s="24">
        <v>7639</v>
      </c>
      <c r="K17" s="24">
        <v>1566</v>
      </c>
      <c r="L17" s="24">
        <v>1424</v>
      </c>
      <c r="M17" s="64">
        <f t="shared" si="4"/>
        <v>11.362743814635422</v>
      </c>
      <c r="N17" s="14">
        <f t="shared" si="0"/>
        <v>945.2222222222222</v>
      </c>
      <c r="O17" s="73">
        <v>9</v>
      </c>
      <c r="P17" s="14">
        <v>14089</v>
      </c>
      <c r="Q17" s="14">
        <v>11583</v>
      </c>
      <c r="R17" s="14">
        <v>2849</v>
      </c>
      <c r="S17" s="14">
        <v>2433</v>
      </c>
      <c r="T17" s="64">
        <f t="shared" si="5"/>
        <v>21.635154968488308</v>
      </c>
      <c r="U17" s="74">
        <v>12014</v>
      </c>
      <c r="V17" s="14">
        <f t="shared" si="1"/>
        <v>1565.4444444444443</v>
      </c>
      <c r="W17" s="74">
        <f t="shared" si="2"/>
        <v>26103</v>
      </c>
      <c r="X17" s="74">
        <v>2543</v>
      </c>
      <c r="Y17" s="75">
        <f t="shared" si="3"/>
        <v>5392</v>
      </c>
    </row>
    <row r="18" spans="1:25" ht="13.5" customHeight="1">
      <c r="A18" s="72">
        <v>5</v>
      </c>
      <c r="B18" s="72">
        <v>4</v>
      </c>
      <c r="C18" s="4" t="s">
        <v>62</v>
      </c>
      <c r="D18" s="4" t="s">
        <v>63</v>
      </c>
      <c r="E18" s="15" t="s">
        <v>50</v>
      </c>
      <c r="F18" s="15" t="s">
        <v>42</v>
      </c>
      <c r="G18" s="37">
        <v>5</v>
      </c>
      <c r="H18" s="37">
        <v>23</v>
      </c>
      <c r="I18" s="14">
        <v>7864</v>
      </c>
      <c r="J18" s="14">
        <v>10397</v>
      </c>
      <c r="K18" s="24">
        <v>1482</v>
      </c>
      <c r="L18" s="24">
        <v>1967</v>
      </c>
      <c r="M18" s="64">
        <f t="shared" si="4"/>
        <v>-24.362796960661726</v>
      </c>
      <c r="N18" s="14">
        <f t="shared" si="0"/>
        <v>341.9130434782609</v>
      </c>
      <c r="O18" s="37">
        <v>23</v>
      </c>
      <c r="P18" s="14">
        <v>14088</v>
      </c>
      <c r="Q18" s="14">
        <v>12922</v>
      </c>
      <c r="R18" s="14">
        <v>3016</v>
      </c>
      <c r="S18" s="14">
        <v>2636</v>
      </c>
      <c r="T18" s="64">
        <f t="shared" si="5"/>
        <v>9.023370995201986</v>
      </c>
      <c r="U18" s="74">
        <v>198030</v>
      </c>
      <c r="V18" s="14">
        <f t="shared" si="1"/>
        <v>612.5217391304348</v>
      </c>
      <c r="W18" s="74">
        <f t="shared" si="2"/>
        <v>212118</v>
      </c>
      <c r="X18" s="74">
        <v>38680</v>
      </c>
      <c r="Y18" s="75">
        <f t="shared" si="3"/>
        <v>41696</v>
      </c>
    </row>
    <row r="19" spans="1:25" ht="12.75">
      <c r="A19" s="72">
        <v>6</v>
      </c>
      <c r="B19" s="72">
        <v>3</v>
      </c>
      <c r="C19" s="90" t="s">
        <v>70</v>
      </c>
      <c r="D19" s="90" t="s">
        <v>71</v>
      </c>
      <c r="E19" s="15" t="s">
        <v>51</v>
      </c>
      <c r="F19" s="15" t="s">
        <v>36</v>
      </c>
      <c r="G19" s="37">
        <v>3</v>
      </c>
      <c r="H19" s="37">
        <v>9</v>
      </c>
      <c r="I19" s="24">
        <v>6524</v>
      </c>
      <c r="J19" s="24">
        <v>10801</v>
      </c>
      <c r="K19" s="14">
        <v>1163</v>
      </c>
      <c r="L19" s="14">
        <v>1955</v>
      </c>
      <c r="M19" s="64">
        <f t="shared" si="4"/>
        <v>-39.59818535320804</v>
      </c>
      <c r="N19" s="14">
        <f t="shared" si="0"/>
        <v>724.8888888888889</v>
      </c>
      <c r="O19" s="73">
        <v>9</v>
      </c>
      <c r="P19" s="14">
        <v>10352</v>
      </c>
      <c r="Q19" s="14">
        <v>15374</v>
      </c>
      <c r="R19" s="14">
        <v>1981</v>
      </c>
      <c r="S19" s="14">
        <v>3069</v>
      </c>
      <c r="T19" s="64">
        <f t="shared" si="5"/>
        <v>-32.66553922206322</v>
      </c>
      <c r="U19" s="74">
        <v>41231</v>
      </c>
      <c r="V19" s="14">
        <f t="shared" si="1"/>
        <v>1150.2222222222222</v>
      </c>
      <c r="W19" s="74">
        <f t="shared" si="2"/>
        <v>51583</v>
      </c>
      <c r="X19" s="74">
        <v>8246</v>
      </c>
      <c r="Y19" s="75">
        <f t="shared" si="3"/>
        <v>10227</v>
      </c>
    </row>
    <row r="20" spans="1:25" ht="12.75">
      <c r="A20" s="72">
        <v>7</v>
      </c>
      <c r="B20" s="72">
        <v>6</v>
      </c>
      <c r="C20" s="4" t="s">
        <v>66</v>
      </c>
      <c r="D20" s="4" t="s">
        <v>66</v>
      </c>
      <c r="E20" s="15" t="s">
        <v>67</v>
      </c>
      <c r="F20" s="15" t="s">
        <v>48</v>
      </c>
      <c r="G20" s="37">
        <v>4</v>
      </c>
      <c r="H20" s="37">
        <v>14</v>
      </c>
      <c r="I20" s="24">
        <v>2883</v>
      </c>
      <c r="J20" s="24">
        <v>3355</v>
      </c>
      <c r="K20" s="22">
        <v>704</v>
      </c>
      <c r="L20" s="22">
        <v>679</v>
      </c>
      <c r="M20" s="64">
        <f t="shared" si="4"/>
        <v>-14.068554396423252</v>
      </c>
      <c r="N20" s="14">
        <f t="shared" si="0"/>
        <v>205.92857142857142</v>
      </c>
      <c r="O20" s="37">
        <v>14</v>
      </c>
      <c r="P20" s="22">
        <v>4819</v>
      </c>
      <c r="Q20" s="22">
        <v>5202</v>
      </c>
      <c r="R20" s="22">
        <v>1054</v>
      </c>
      <c r="S20" s="22">
        <v>1132</v>
      </c>
      <c r="T20" s="64">
        <f t="shared" si="5"/>
        <v>-7.362552864282961</v>
      </c>
      <c r="U20" s="74">
        <v>36770</v>
      </c>
      <c r="V20" s="14">
        <f t="shared" si="1"/>
        <v>344.2142857142857</v>
      </c>
      <c r="W20" s="74">
        <f t="shared" si="2"/>
        <v>41589</v>
      </c>
      <c r="X20" s="74">
        <v>8811</v>
      </c>
      <c r="Y20" s="75">
        <f t="shared" si="3"/>
        <v>9865</v>
      </c>
    </row>
    <row r="21" spans="1:25" ht="12.75">
      <c r="A21" s="72">
        <v>8</v>
      </c>
      <c r="B21" s="72">
        <v>7</v>
      </c>
      <c r="C21" s="90" t="s">
        <v>64</v>
      </c>
      <c r="D21" s="90" t="s">
        <v>65</v>
      </c>
      <c r="E21" s="15" t="s">
        <v>46</v>
      </c>
      <c r="F21" s="15" t="s">
        <v>42</v>
      </c>
      <c r="G21" s="37">
        <v>4</v>
      </c>
      <c r="H21" s="37">
        <v>9</v>
      </c>
      <c r="I21" s="14">
        <v>2983</v>
      </c>
      <c r="J21" s="14">
        <v>3791</v>
      </c>
      <c r="K21" s="14">
        <v>536</v>
      </c>
      <c r="L21" s="14">
        <v>833</v>
      </c>
      <c r="M21" s="64">
        <f t="shared" si="4"/>
        <v>-21.31363756264838</v>
      </c>
      <c r="N21" s="14">
        <f t="shared" si="0"/>
        <v>331.44444444444446</v>
      </c>
      <c r="O21" s="37">
        <v>9</v>
      </c>
      <c r="P21" s="14">
        <v>3874</v>
      </c>
      <c r="Q21" s="14">
        <v>4956</v>
      </c>
      <c r="R21" s="14">
        <v>701</v>
      </c>
      <c r="S21" s="14">
        <v>1110</v>
      </c>
      <c r="T21" s="64">
        <f t="shared" si="5"/>
        <v>-21.832122679580294</v>
      </c>
      <c r="U21" s="99">
        <v>35165</v>
      </c>
      <c r="V21" s="14">
        <f t="shared" si="1"/>
        <v>430.44444444444446</v>
      </c>
      <c r="W21" s="74">
        <f t="shared" si="2"/>
        <v>39039</v>
      </c>
      <c r="X21" s="74">
        <v>7452</v>
      </c>
      <c r="Y21" s="75">
        <f t="shared" si="3"/>
        <v>8153</v>
      </c>
    </row>
    <row r="22" spans="1:25" ht="12.75">
      <c r="A22" s="72">
        <v>9</v>
      </c>
      <c r="B22" s="72" t="s">
        <v>52</v>
      </c>
      <c r="C22" s="4" t="s">
        <v>85</v>
      </c>
      <c r="D22" s="4" t="s">
        <v>86</v>
      </c>
      <c r="E22" s="15" t="s">
        <v>51</v>
      </c>
      <c r="F22" s="15" t="s">
        <v>36</v>
      </c>
      <c r="G22" s="37">
        <v>1</v>
      </c>
      <c r="H22" s="37">
        <v>6</v>
      </c>
      <c r="I22" s="24">
        <v>1850</v>
      </c>
      <c r="J22" s="24"/>
      <c r="K22" s="92">
        <v>373</v>
      </c>
      <c r="L22" s="92"/>
      <c r="M22" s="64"/>
      <c r="N22" s="14">
        <f t="shared" si="0"/>
        <v>308.3333333333333</v>
      </c>
      <c r="O22" s="73">
        <v>6</v>
      </c>
      <c r="P22" s="14">
        <v>3028</v>
      </c>
      <c r="Q22" s="14"/>
      <c r="R22" s="14">
        <v>680</v>
      </c>
      <c r="S22" s="14"/>
      <c r="T22" s="64"/>
      <c r="U22" s="99"/>
      <c r="V22" s="14">
        <f t="shared" si="1"/>
        <v>504.6666666666667</v>
      </c>
      <c r="W22" s="74">
        <f t="shared" si="2"/>
        <v>3028</v>
      </c>
      <c r="X22" s="74"/>
      <c r="Y22" s="75">
        <f t="shared" si="3"/>
        <v>680</v>
      </c>
    </row>
    <row r="23" spans="1:25" ht="12.75">
      <c r="A23" s="72">
        <v>10</v>
      </c>
      <c r="B23" s="72">
        <v>8</v>
      </c>
      <c r="C23" s="4" t="s">
        <v>60</v>
      </c>
      <c r="D23" s="4" t="s">
        <v>61</v>
      </c>
      <c r="E23" s="15" t="s">
        <v>49</v>
      </c>
      <c r="F23" s="15" t="s">
        <v>36</v>
      </c>
      <c r="G23" s="37">
        <v>5</v>
      </c>
      <c r="H23" s="37">
        <v>9</v>
      </c>
      <c r="I23" s="24">
        <v>1940</v>
      </c>
      <c r="J23" s="24">
        <v>2845</v>
      </c>
      <c r="K23" s="24">
        <v>369</v>
      </c>
      <c r="L23" s="24">
        <v>540</v>
      </c>
      <c r="M23" s="64">
        <f>(I23/J23*100)-100</f>
        <v>-31.81019332161688</v>
      </c>
      <c r="N23" s="14">
        <f t="shared" si="0"/>
        <v>215.55555555555554</v>
      </c>
      <c r="O23" s="38">
        <v>9</v>
      </c>
      <c r="P23" s="14">
        <v>2883</v>
      </c>
      <c r="Q23" s="14">
        <v>3841</v>
      </c>
      <c r="R23" s="14">
        <v>601</v>
      </c>
      <c r="S23" s="14">
        <v>795</v>
      </c>
      <c r="T23" s="64">
        <f>(P23/Q23*100)-100</f>
        <v>-24.941421504816446</v>
      </c>
      <c r="U23" s="74">
        <v>53075</v>
      </c>
      <c r="V23" s="14">
        <f t="shared" si="1"/>
        <v>320.3333333333333</v>
      </c>
      <c r="W23" s="74">
        <f t="shared" si="2"/>
        <v>55958</v>
      </c>
      <c r="X23" s="76">
        <v>11334</v>
      </c>
      <c r="Y23" s="75">
        <f t="shared" si="3"/>
        <v>11935</v>
      </c>
    </row>
    <row r="24" spans="1:25" ht="12.75">
      <c r="A24" s="72">
        <v>11</v>
      </c>
      <c r="B24" s="72">
        <v>10</v>
      </c>
      <c r="C24" s="4" t="s">
        <v>56</v>
      </c>
      <c r="D24" s="4" t="s">
        <v>57</v>
      </c>
      <c r="E24" s="15" t="s">
        <v>46</v>
      </c>
      <c r="F24" s="15" t="s">
        <v>36</v>
      </c>
      <c r="G24" s="37">
        <v>8</v>
      </c>
      <c r="H24" s="37">
        <v>8</v>
      </c>
      <c r="I24" s="24">
        <v>1727</v>
      </c>
      <c r="J24" s="24">
        <v>1768</v>
      </c>
      <c r="K24" s="92">
        <v>321</v>
      </c>
      <c r="L24" s="92">
        <v>329</v>
      </c>
      <c r="M24" s="64">
        <f>(I24/J24*100)-100</f>
        <v>-2.3190045248868785</v>
      </c>
      <c r="N24" s="14">
        <f t="shared" si="0"/>
        <v>215.875</v>
      </c>
      <c r="O24" s="37">
        <v>8</v>
      </c>
      <c r="P24" s="22">
        <v>2711</v>
      </c>
      <c r="Q24" s="22">
        <v>2479</v>
      </c>
      <c r="R24" s="22">
        <v>558</v>
      </c>
      <c r="S24" s="22">
        <v>501</v>
      </c>
      <c r="T24" s="64">
        <f>(P24/Q24*100)-100</f>
        <v>9.358612343686985</v>
      </c>
      <c r="U24" s="74">
        <v>96689</v>
      </c>
      <c r="V24" s="14">
        <f t="shared" si="1"/>
        <v>338.875</v>
      </c>
      <c r="W24" s="74">
        <f t="shared" si="2"/>
        <v>99400</v>
      </c>
      <c r="X24" s="76">
        <v>20205</v>
      </c>
      <c r="Y24" s="75">
        <f t="shared" si="3"/>
        <v>20763</v>
      </c>
    </row>
    <row r="25" spans="1:25" ht="12.75" customHeight="1">
      <c r="A25" s="72">
        <v>12</v>
      </c>
      <c r="B25" s="72">
        <v>11</v>
      </c>
      <c r="C25" s="4" t="s">
        <v>76</v>
      </c>
      <c r="D25" s="4" t="s">
        <v>77</v>
      </c>
      <c r="E25" s="15" t="s">
        <v>46</v>
      </c>
      <c r="F25" s="15" t="s">
        <v>47</v>
      </c>
      <c r="G25" s="37">
        <v>2</v>
      </c>
      <c r="H25" s="37">
        <v>1</v>
      </c>
      <c r="I25" s="24">
        <v>1582</v>
      </c>
      <c r="J25" s="24">
        <v>1302</v>
      </c>
      <c r="K25" s="24">
        <v>339</v>
      </c>
      <c r="L25" s="24">
        <v>285</v>
      </c>
      <c r="M25" s="64">
        <f>(I25/J25*100)-100</f>
        <v>21.50537634408603</v>
      </c>
      <c r="N25" s="14">
        <f t="shared" si="0"/>
        <v>1582</v>
      </c>
      <c r="O25" s="73">
        <v>1</v>
      </c>
      <c r="P25" s="14">
        <v>2425</v>
      </c>
      <c r="Q25" s="14">
        <v>2164</v>
      </c>
      <c r="R25" s="24">
        <v>533</v>
      </c>
      <c r="S25" s="24">
        <v>496</v>
      </c>
      <c r="T25" s="64">
        <f>(P25/Q25*100)-100</f>
        <v>12.060998151571155</v>
      </c>
      <c r="U25" s="76">
        <v>2403</v>
      </c>
      <c r="V25" s="14">
        <f t="shared" si="1"/>
        <v>2425</v>
      </c>
      <c r="W25" s="74">
        <f t="shared" si="2"/>
        <v>4828</v>
      </c>
      <c r="X25" s="74">
        <v>628</v>
      </c>
      <c r="Y25" s="75">
        <f t="shared" si="3"/>
        <v>1161</v>
      </c>
    </row>
    <row r="26" spans="1:25" ht="12.75" customHeight="1">
      <c r="A26" s="72">
        <v>13</v>
      </c>
      <c r="B26" s="72">
        <v>12</v>
      </c>
      <c r="C26" s="4" t="s">
        <v>68</v>
      </c>
      <c r="D26" s="4" t="s">
        <v>69</v>
      </c>
      <c r="E26" s="15" t="s">
        <v>46</v>
      </c>
      <c r="F26" s="15" t="s">
        <v>47</v>
      </c>
      <c r="G26" s="37">
        <v>4</v>
      </c>
      <c r="H26" s="37">
        <v>2</v>
      </c>
      <c r="I26" s="22">
        <v>1243</v>
      </c>
      <c r="J26" s="22">
        <v>1549</v>
      </c>
      <c r="K26" s="95">
        <v>215</v>
      </c>
      <c r="L26" s="95">
        <v>270</v>
      </c>
      <c r="M26" s="64">
        <f>(I26/J26*100)-100</f>
        <v>-19.754680438992906</v>
      </c>
      <c r="N26" s="14">
        <f t="shared" si="0"/>
        <v>621.5</v>
      </c>
      <c r="O26" s="73">
        <v>2</v>
      </c>
      <c r="P26" s="22">
        <v>1745</v>
      </c>
      <c r="Q26" s="22">
        <v>2053</v>
      </c>
      <c r="R26" s="22">
        <v>312</v>
      </c>
      <c r="S26" s="22">
        <v>381</v>
      </c>
      <c r="T26" s="64">
        <f>(P26/Q26*100)-100</f>
        <v>-15.002435460301996</v>
      </c>
      <c r="U26" s="76">
        <v>10242</v>
      </c>
      <c r="V26" s="14">
        <f t="shared" si="1"/>
        <v>872.5</v>
      </c>
      <c r="W26" s="74">
        <f t="shared" si="2"/>
        <v>11987</v>
      </c>
      <c r="X26" s="74">
        <v>1905</v>
      </c>
      <c r="Y26" s="75">
        <f t="shared" si="3"/>
        <v>2217</v>
      </c>
    </row>
    <row r="27" spans="1:25" ht="12.75">
      <c r="A27" s="72">
        <v>14</v>
      </c>
      <c r="B27" s="72">
        <v>13</v>
      </c>
      <c r="C27" s="4" t="s">
        <v>58</v>
      </c>
      <c r="D27" s="4" t="s">
        <v>59</v>
      </c>
      <c r="E27" s="15" t="s">
        <v>46</v>
      </c>
      <c r="F27" s="15" t="s">
        <v>47</v>
      </c>
      <c r="G27" s="37">
        <v>7</v>
      </c>
      <c r="H27" s="37">
        <v>8</v>
      </c>
      <c r="I27" s="24">
        <v>758</v>
      </c>
      <c r="J27" s="24">
        <v>1218</v>
      </c>
      <c r="K27" s="95">
        <v>139</v>
      </c>
      <c r="L27" s="95">
        <v>216</v>
      </c>
      <c r="M27" s="64">
        <f>(I27/J27*100)-100</f>
        <v>-37.76683087027914</v>
      </c>
      <c r="N27" s="14">
        <f t="shared" si="0"/>
        <v>94.75</v>
      </c>
      <c r="O27" s="73">
        <v>8</v>
      </c>
      <c r="P27" s="22">
        <v>1200</v>
      </c>
      <c r="Q27" s="22">
        <v>1817</v>
      </c>
      <c r="R27" s="22">
        <v>231</v>
      </c>
      <c r="S27" s="22">
        <v>342</v>
      </c>
      <c r="T27" s="64">
        <f>(P27/Q27*100)-100</f>
        <v>-33.95707209686296</v>
      </c>
      <c r="U27" s="74">
        <v>47180</v>
      </c>
      <c r="V27" s="14">
        <f t="shared" si="1"/>
        <v>150</v>
      </c>
      <c r="W27" s="74">
        <f t="shared" si="2"/>
        <v>48380</v>
      </c>
      <c r="X27" s="76">
        <v>9479</v>
      </c>
      <c r="Y27" s="75">
        <f t="shared" si="3"/>
        <v>9710</v>
      </c>
    </row>
    <row r="28" spans="1:25" ht="12.75">
      <c r="A28" s="72">
        <v>15</v>
      </c>
      <c r="B28" s="72"/>
      <c r="C28" s="4"/>
      <c r="D28" s="4"/>
      <c r="E28" s="15"/>
      <c r="F28" s="15"/>
      <c r="G28" s="37"/>
      <c r="H28" s="37"/>
      <c r="I28" s="24"/>
      <c r="J28" s="24"/>
      <c r="K28" s="14"/>
      <c r="L28" s="14"/>
      <c r="M28" s="64"/>
      <c r="N28" s="14"/>
      <c r="O28" s="73"/>
      <c r="P28" s="22"/>
      <c r="Q28" s="22"/>
      <c r="R28" s="22"/>
      <c r="S28" s="22"/>
      <c r="T28" s="64"/>
      <c r="U28" s="74"/>
      <c r="V28" s="14"/>
      <c r="W28" s="74"/>
      <c r="X28" s="76"/>
      <c r="Y28" s="75"/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24"/>
      <c r="J29" s="24"/>
      <c r="K29" s="24"/>
      <c r="L29" s="24"/>
      <c r="M29" s="64"/>
      <c r="N29" s="14"/>
      <c r="O29" s="73"/>
      <c r="P29" s="22"/>
      <c r="Q29" s="22"/>
      <c r="R29" s="22"/>
      <c r="S29" s="22"/>
      <c r="T29" s="64"/>
      <c r="U29" s="74"/>
      <c r="V29" s="14"/>
      <c r="W29" s="74"/>
      <c r="X29" s="76"/>
      <c r="Y29" s="75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92"/>
      <c r="J30" s="92"/>
      <c r="K30" s="95"/>
      <c r="L30" s="95"/>
      <c r="M30" s="64"/>
      <c r="N30" s="14"/>
      <c r="O30" s="73"/>
      <c r="P30" s="14"/>
      <c r="Q30" s="14"/>
      <c r="R30" s="14"/>
      <c r="S30" s="14"/>
      <c r="T30" s="64"/>
      <c r="U30" s="74"/>
      <c r="V30" s="14"/>
      <c r="W30" s="74"/>
      <c r="X30" s="74"/>
      <c r="Y30" s="75"/>
    </row>
    <row r="31" spans="1:25" ht="12.75">
      <c r="A31" s="72">
        <v>18</v>
      </c>
      <c r="B31" s="72"/>
      <c r="C31" s="94"/>
      <c r="D31" s="4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38"/>
      <c r="P31" s="14"/>
      <c r="Q31" s="14"/>
      <c r="R31" s="14"/>
      <c r="S31" s="14"/>
      <c r="T31" s="64"/>
      <c r="U31" s="91"/>
      <c r="V31" s="14"/>
      <c r="W31" s="74"/>
      <c r="X31" s="74"/>
      <c r="Y31" s="75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1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93"/>
      <c r="L33" s="93"/>
      <c r="M33" s="64"/>
      <c r="N33" s="14"/>
      <c r="O33" s="38"/>
      <c r="P33" s="14"/>
      <c r="Q33" s="14"/>
      <c r="R33" s="14"/>
      <c r="S33" s="14"/>
      <c r="T33" s="64"/>
      <c r="U33" s="85"/>
      <c r="V33" s="14"/>
      <c r="W33" s="74"/>
      <c r="X33" s="85"/>
      <c r="Y33" s="75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132</v>
      </c>
      <c r="I34" s="31">
        <f>SUM(I14:I33)</f>
        <v>92918</v>
      </c>
      <c r="J34" s="31">
        <v>232940</v>
      </c>
      <c r="K34" s="31">
        <f>SUM(K14:K33)</f>
        <v>17473</v>
      </c>
      <c r="L34" s="31">
        <v>44683</v>
      </c>
      <c r="M34" s="68">
        <f>(I34/J34*100)-100</f>
        <v>-60.11075813514209</v>
      </c>
      <c r="N34" s="32">
        <f>I34/H34</f>
        <v>703.9242424242424</v>
      </c>
      <c r="O34" s="34">
        <f>SUM(O14:O33)</f>
        <v>132</v>
      </c>
      <c r="P34" s="31">
        <f>SUM(P14:P33)</f>
        <v>154281</v>
      </c>
      <c r="Q34" s="31">
        <v>348995</v>
      </c>
      <c r="R34" s="31">
        <f>SUM(R14:R33)</f>
        <v>31621</v>
      </c>
      <c r="S34" s="31">
        <v>70166</v>
      </c>
      <c r="T34" s="68">
        <f>(P34/Q34*100)-100</f>
        <v>-55.79277640080804</v>
      </c>
      <c r="U34" s="77" t="s">
        <v>55</v>
      </c>
      <c r="V34" s="87">
        <f>P34/O34</f>
        <v>1168.7954545454545</v>
      </c>
      <c r="W34" s="89">
        <f>SUM(U34,P34)</f>
        <v>154281</v>
      </c>
      <c r="X34" s="88">
        <f>SUM(X14:X33)</f>
        <v>118451</v>
      </c>
      <c r="Y34" s="35">
        <f>SUM(Y14:Y33)</f>
        <v>150072</v>
      </c>
    </row>
    <row r="35" spans="9:12" ht="12.75">
      <c r="I35" s="23"/>
      <c r="J35" s="23"/>
      <c r="K35" s="23"/>
      <c r="L35" s="23"/>
    </row>
    <row r="36" ht="12.75">
      <c r="Y36" s="84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2"/>
      <c r="E3" s="82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26 - Apr</v>
      </c>
      <c r="L4" s="20"/>
      <c r="M4" s="62" t="str">
        <f>'WEEKLY COMPETITIVE REPORT'!M4</f>
        <v>28 - Apr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0.7548</v>
      </c>
    </row>
    <row r="5" spans="1:25" s="2" customFormat="1" ht="11.25">
      <c r="A5" s="8"/>
      <c r="B5" s="8"/>
      <c r="C5" s="8" t="s">
        <v>0</v>
      </c>
      <c r="D5" s="8"/>
      <c r="E5" s="83"/>
      <c r="F5" s="8"/>
      <c r="G5" s="3" t="s">
        <v>4</v>
      </c>
      <c r="H5" s="7"/>
      <c r="I5" s="7"/>
      <c r="J5" s="7"/>
      <c r="K5" s="67" t="str">
        <f>'WEEKLY COMPETITIVE REPORT'!K5</f>
        <v>25 - Apr</v>
      </c>
      <c r="L5" s="7"/>
      <c r="M5" s="63" t="str">
        <f>'WEEKLY COMPETITIVE REPORT'!M5</f>
        <v>01 - May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41397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IRON MAN 3</v>
      </c>
      <c r="D14" s="4" t="str">
        <f>'WEEKLY COMPETITIVE REPORT'!D14</f>
        <v>IRON MAN 3</v>
      </c>
      <c r="E14" s="4" t="str">
        <f>'WEEKLY COMPETITIVE REPORT'!E14</f>
        <v>BVI</v>
      </c>
      <c r="F14" s="4" t="str">
        <f>'WEEKLY COMPETITIVE REPORT'!F14</f>
        <v>CENEX</v>
      </c>
      <c r="G14" s="37">
        <f>'WEEKLY COMPETITIVE REPORT'!G14</f>
        <v>1</v>
      </c>
      <c r="H14" s="37">
        <f>'WEEKLY COMPETITIVE REPORT'!H14</f>
        <v>16</v>
      </c>
      <c r="I14" s="14">
        <f>'WEEKLY COMPETITIVE REPORT'!I14/Y4</f>
        <v>43834.12824589295</v>
      </c>
      <c r="J14" s="14">
        <f>'WEEKLY COMPETITIVE REPORT'!J14/Y4</f>
        <v>0</v>
      </c>
      <c r="K14" s="22">
        <f>'WEEKLY COMPETITIVE REPORT'!K14</f>
        <v>6048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2739.6330153683093</v>
      </c>
      <c r="O14" s="37">
        <f>'WEEKLY COMPETITIVE REPORT'!O14</f>
        <v>16</v>
      </c>
      <c r="P14" s="14">
        <f>'WEEKLY COMPETITIVE REPORT'!P14/Y4</f>
        <v>76425.54319024907</v>
      </c>
      <c r="Q14" s="14">
        <f>'WEEKLY COMPETITIVE REPORT'!Q14/Y4</f>
        <v>0</v>
      </c>
      <c r="R14" s="22">
        <f>'WEEKLY COMPETITIVE REPORT'!R14</f>
        <v>11707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0</v>
      </c>
      <c r="V14" s="14">
        <f aca="true" t="shared" si="1" ref="V14:V20">P14/O14</f>
        <v>4776.596449390567</v>
      </c>
      <c r="W14" s="25">
        <f aca="true" t="shared" si="2" ref="W14:W20">P14+U14</f>
        <v>76425.54319024907</v>
      </c>
      <c r="X14" s="22">
        <f>'WEEKLY COMPETITIVE REPORT'!X14</f>
        <v>0</v>
      </c>
      <c r="Y14" s="56">
        <f>'WEEKLY COMPETITIVE REPORT'!Y14</f>
        <v>11707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SCARY MOVIE 5</v>
      </c>
      <c r="D15" s="4" t="str">
        <f>'WEEKLY COMPETITIVE REPORT'!D15</f>
        <v>FILM, DA TE KAP</v>
      </c>
      <c r="E15" s="4" t="str">
        <f>'WEEKLY COMPETITIVE REPORT'!E15</f>
        <v>IND</v>
      </c>
      <c r="F15" s="4" t="str">
        <f>'WEEKLY COMPETITIVE REPORT'!F15</f>
        <v>Blitz</v>
      </c>
      <c r="G15" s="37">
        <f>'WEEKLY COMPETITIVE REPORT'!G15</f>
        <v>2</v>
      </c>
      <c r="H15" s="37">
        <f>'WEEKLY COMPETITIVE REPORT'!H15</f>
        <v>9</v>
      </c>
      <c r="I15" s="14">
        <f>'WEEKLY COMPETITIVE REPORT'!I15/Y4</f>
        <v>16020.137784843666</v>
      </c>
      <c r="J15" s="14">
        <f>'WEEKLY COMPETITIVE REPORT'!J15/Y4</f>
        <v>26145.998940116588</v>
      </c>
      <c r="K15" s="22">
        <f>'WEEKLY COMPETITIVE REPORT'!K15</f>
        <v>2324</v>
      </c>
      <c r="L15" s="22">
        <f>'WEEKLY COMPETITIVE REPORT'!L15</f>
        <v>3838</v>
      </c>
      <c r="M15" s="64">
        <f>'WEEKLY COMPETITIVE REPORT'!M15</f>
        <v>-38.72814796047631</v>
      </c>
      <c r="N15" s="14">
        <f t="shared" si="0"/>
        <v>1780.015309427074</v>
      </c>
      <c r="O15" s="37">
        <f>'WEEKLY COMPETITIVE REPORT'!O15</f>
        <v>9</v>
      </c>
      <c r="P15" s="14">
        <f>'WEEKLY COMPETITIVE REPORT'!P15/Y4</f>
        <v>26572.602013778484</v>
      </c>
      <c r="Q15" s="14">
        <f>'WEEKLY COMPETITIVE REPORT'!Q15/Y4</f>
        <v>34541.600423953365</v>
      </c>
      <c r="R15" s="22">
        <f>'WEEKLY COMPETITIVE REPORT'!R15</f>
        <v>4243</v>
      </c>
      <c r="S15" s="22">
        <f>'WEEKLY COMPETITIVE REPORT'!S15</f>
        <v>5567</v>
      </c>
      <c r="T15" s="64">
        <f>'WEEKLY COMPETITIVE REPORT'!T15</f>
        <v>-23.070727216937712</v>
      </c>
      <c r="U15" s="14">
        <f>'WEEKLY COMPETITIVE REPORT'!U15/Y4</f>
        <v>34541.600423953365</v>
      </c>
      <c r="V15" s="14">
        <f t="shared" si="1"/>
        <v>2952.511334864276</v>
      </c>
      <c r="W15" s="25">
        <f t="shared" si="2"/>
        <v>61114.202437731845</v>
      </c>
      <c r="X15" s="22">
        <f>'WEEKLY COMPETITIVE REPORT'!X15</f>
        <v>5567</v>
      </c>
      <c r="Y15" s="56">
        <f>'WEEKLY COMPETITIVE REPORT'!Y15</f>
        <v>9810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SAFE HAVEN</v>
      </c>
      <c r="D16" s="4" t="str">
        <f>'WEEKLY COMPETITIVE REPORT'!D16</f>
        <v>ZAVETJE</v>
      </c>
      <c r="E16" s="4" t="str">
        <f>'WEEKLY COMPETITIVE REPORT'!E16</f>
        <v>IND</v>
      </c>
      <c r="F16" s="4" t="str">
        <f>'WEEKLY COMPETITIVE REPORT'!F16</f>
        <v>Karantanija</v>
      </c>
      <c r="G16" s="37">
        <f>'WEEKLY COMPETITIVE REPORT'!G16</f>
        <v>2</v>
      </c>
      <c r="H16" s="37">
        <f>'WEEKLY COMPETITIVE REPORT'!H16</f>
        <v>9</v>
      </c>
      <c r="I16" s="14">
        <f>'WEEKLY COMPETITIVE REPORT'!I16/Y4</f>
        <v>13088.235294117647</v>
      </c>
      <c r="J16" s="14">
        <f>'WEEKLY COMPETITIVE REPORT'!J16/Y4</f>
        <v>13912.294647588766</v>
      </c>
      <c r="K16" s="22">
        <f>'WEEKLY COMPETITIVE REPORT'!K16</f>
        <v>1894</v>
      </c>
      <c r="L16" s="22">
        <f>'WEEKLY COMPETITIVE REPORT'!L16</f>
        <v>2006</v>
      </c>
      <c r="M16" s="64">
        <f>'WEEKLY COMPETITIVE REPORT'!M16</f>
        <v>-5.923245405199509</v>
      </c>
      <c r="N16" s="14">
        <f t="shared" si="0"/>
        <v>1454.248366013072</v>
      </c>
      <c r="O16" s="37">
        <f>'WEEKLY COMPETITIVE REPORT'!O16</f>
        <v>9</v>
      </c>
      <c r="P16" s="14">
        <f>'WEEKLY COMPETITIVE REPORT'!P16/Y4</f>
        <v>20302.066772655005</v>
      </c>
      <c r="Q16" s="14">
        <f>'WEEKLY COMPETITIVE REPORT'!Q16/Y4</f>
        <v>21034.711181770006</v>
      </c>
      <c r="R16" s="22">
        <f>'WEEKLY COMPETITIVE REPORT'!R16</f>
        <v>3155</v>
      </c>
      <c r="S16" s="22">
        <f>'WEEKLY COMPETITIVE REPORT'!S16</f>
        <v>3434</v>
      </c>
      <c r="T16" s="64">
        <f>'WEEKLY COMPETITIVE REPORT'!T16</f>
        <v>-3.4830257605341046</v>
      </c>
      <c r="U16" s="14">
        <f>'WEEKLY COMPETITIVE REPORT'!U16/Y4</f>
        <v>21993.905670376258</v>
      </c>
      <c r="V16" s="14">
        <f t="shared" si="1"/>
        <v>2255.785196961667</v>
      </c>
      <c r="W16" s="25">
        <f t="shared" si="2"/>
        <v>42295.97244303126</v>
      </c>
      <c r="X16" s="22">
        <f>'WEEKLY COMPETITIVE REPORT'!X16</f>
        <v>3601</v>
      </c>
      <c r="Y16" s="56">
        <f>'WEEKLY COMPETITIVE REPORT'!Y16</f>
        <v>6756</v>
      </c>
    </row>
    <row r="17" spans="1:25" ht="12.75">
      <c r="A17" s="50">
        <v>4</v>
      </c>
      <c r="B17" s="4">
        <f>'WEEKLY COMPETITIVE REPORT'!B17</f>
        <v>5</v>
      </c>
      <c r="C17" s="4" t="str">
        <f>'WEEKLY COMPETITIVE REPORT'!C17</f>
        <v>ZAMBEZIA</v>
      </c>
      <c r="D17" s="4" t="str">
        <f>'WEEKLY COMPETITIVE REPORT'!D17</f>
        <v>ZAMBEZIJA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2</v>
      </c>
      <c r="H17" s="37">
        <f>'WEEKLY COMPETITIVE REPORT'!H17</f>
        <v>9</v>
      </c>
      <c r="I17" s="14">
        <f>'WEEKLY COMPETITIVE REPORT'!I17/Y4</f>
        <v>11270.535241123476</v>
      </c>
      <c r="J17" s="14">
        <f>'WEEKLY COMPETITIVE REPORT'!J17/Y4</f>
        <v>10120.561738208797</v>
      </c>
      <c r="K17" s="22">
        <f>'WEEKLY COMPETITIVE REPORT'!K17</f>
        <v>1566</v>
      </c>
      <c r="L17" s="22">
        <f>'WEEKLY COMPETITIVE REPORT'!L17</f>
        <v>1424</v>
      </c>
      <c r="M17" s="64">
        <f>'WEEKLY COMPETITIVE REPORT'!M17</f>
        <v>11.362743814635422</v>
      </c>
      <c r="N17" s="14">
        <f t="shared" si="0"/>
        <v>1252.281693458164</v>
      </c>
      <c r="O17" s="37">
        <f>'WEEKLY COMPETITIVE REPORT'!O17</f>
        <v>9</v>
      </c>
      <c r="P17" s="14">
        <f>'WEEKLY COMPETITIVE REPORT'!P17/Y4</f>
        <v>18665.871754107047</v>
      </c>
      <c r="Q17" s="14">
        <f>'WEEKLY COMPETITIVE REPORT'!Q17/Y4</f>
        <v>15345.786963434022</v>
      </c>
      <c r="R17" s="22">
        <f>'WEEKLY COMPETITIVE REPORT'!R17</f>
        <v>2849</v>
      </c>
      <c r="S17" s="22">
        <f>'WEEKLY COMPETITIVE REPORT'!S17</f>
        <v>2433</v>
      </c>
      <c r="T17" s="64">
        <f>'WEEKLY COMPETITIVE REPORT'!T17</f>
        <v>21.635154968488308</v>
      </c>
      <c r="U17" s="14">
        <f>'WEEKLY COMPETITIVE REPORT'!U17/Y4</f>
        <v>15916.799152093268</v>
      </c>
      <c r="V17" s="14">
        <f t="shared" si="1"/>
        <v>2073.985750456339</v>
      </c>
      <c r="W17" s="25">
        <f t="shared" si="2"/>
        <v>34582.670906200314</v>
      </c>
      <c r="X17" s="22">
        <f>'WEEKLY COMPETITIVE REPORT'!X17</f>
        <v>2543</v>
      </c>
      <c r="Y17" s="56">
        <f>'WEEKLY COMPETITIVE REPORT'!Y17</f>
        <v>5392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THE CROODS</v>
      </c>
      <c r="D18" s="4" t="str">
        <f>'WEEKLY COMPETITIVE REPORT'!D18</f>
        <v>KRUDOVI</v>
      </c>
      <c r="E18" s="4" t="str">
        <f>'WEEKLY COMPETITIVE REPORT'!E18</f>
        <v>FOX</v>
      </c>
      <c r="F18" s="4" t="str">
        <f>'WEEKLY COMPETITIVE REPORT'!F18</f>
        <v>Blitz</v>
      </c>
      <c r="G18" s="37">
        <f>'WEEKLY COMPETITIVE REPORT'!G18</f>
        <v>5</v>
      </c>
      <c r="H18" s="37">
        <f>'WEEKLY COMPETITIVE REPORT'!H18</f>
        <v>23</v>
      </c>
      <c r="I18" s="14">
        <f>'WEEKLY COMPETITIVE REPORT'!I18/Y4</f>
        <v>10418.653948065712</v>
      </c>
      <c r="J18" s="14">
        <f>'WEEKLY COMPETITIVE REPORT'!J18/Y4</f>
        <v>13774.509803921568</v>
      </c>
      <c r="K18" s="22">
        <f>'WEEKLY COMPETITIVE REPORT'!K18</f>
        <v>1482</v>
      </c>
      <c r="L18" s="22">
        <f>'WEEKLY COMPETITIVE REPORT'!L18</f>
        <v>1967</v>
      </c>
      <c r="M18" s="64">
        <f>'WEEKLY COMPETITIVE REPORT'!M18</f>
        <v>-24.362796960661726</v>
      </c>
      <c r="N18" s="14">
        <f t="shared" si="0"/>
        <v>452.9849542637266</v>
      </c>
      <c r="O18" s="37">
        <f>'WEEKLY COMPETITIVE REPORT'!O18</f>
        <v>23</v>
      </c>
      <c r="P18" s="14">
        <f>'WEEKLY COMPETITIVE REPORT'!P18/Y4</f>
        <v>18664.546899841018</v>
      </c>
      <c r="Q18" s="14">
        <f>'WEEKLY COMPETITIVE REPORT'!Q18/Y4</f>
        <v>17119.766825649178</v>
      </c>
      <c r="R18" s="22">
        <f>'WEEKLY COMPETITIVE REPORT'!R18</f>
        <v>3016</v>
      </c>
      <c r="S18" s="22">
        <f>'WEEKLY COMPETITIVE REPORT'!S18</f>
        <v>2636</v>
      </c>
      <c r="T18" s="64">
        <f>'WEEKLY COMPETITIVE REPORT'!T18</f>
        <v>9.023370995201986</v>
      </c>
      <c r="U18" s="14">
        <f>'WEEKLY COMPETITIVE REPORT'!U18/Y4</f>
        <v>262360.89030206675</v>
      </c>
      <c r="V18" s="14">
        <f t="shared" si="1"/>
        <v>811.5020391235225</v>
      </c>
      <c r="W18" s="25">
        <f t="shared" si="2"/>
        <v>281025.43720190774</v>
      </c>
      <c r="X18" s="22">
        <f>'WEEKLY COMPETITIVE REPORT'!X18</f>
        <v>38680</v>
      </c>
      <c r="Y18" s="56">
        <f>'WEEKLY COMPETITIVE REPORT'!Y18</f>
        <v>41696</v>
      </c>
    </row>
    <row r="19" spans="1:25" ht="12.75">
      <c r="A19" s="50">
        <v>6</v>
      </c>
      <c r="B19" s="4">
        <f>'WEEKLY COMPETITIVE REPORT'!B19</f>
        <v>3</v>
      </c>
      <c r="C19" s="4" t="str">
        <f>'WEEKLY COMPETITIVE REPORT'!C19</f>
        <v>OBLIVION</v>
      </c>
      <c r="D19" s="4" t="str">
        <f>'WEEKLY COMPETITIVE REPORT'!D19</f>
        <v>POZABA</v>
      </c>
      <c r="E19" s="4" t="str">
        <f>'WEEKLY COMPETITIVE REPORT'!E19</f>
        <v>UNI</v>
      </c>
      <c r="F19" s="4" t="str">
        <f>'WEEKLY COMPETITIVE REPORT'!F19</f>
        <v>Karantanija</v>
      </c>
      <c r="G19" s="37">
        <f>'WEEKLY COMPETITIVE REPORT'!G19</f>
        <v>3</v>
      </c>
      <c r="H19" s="37">
        <f>'WEEKLY COMPETITIVE REPORT'!H19</f>
        <v>9</v>
      </c>
      <c r="I19" s="14">
        <f>'WEEKLY COMPETITIVE REPORT'!I19/Y4</f>
        <v>8643.349231584525</v>
      </c>
      <c r="J19" s="14">
        <f>'WEEKLY COMPETITIVE REPORT'!J19/Y4</f>
        <v>14309.750927397985</v>
      </c>
      <c r="K19" s="22">
        <f>'WEEKLY COMPETITIVE REPORT'!K19</f>
        <v>1163</v>
      </c>
      <c r="L19" s="22">
        <f>'WEEKLY COMPETITIVE REPORT'!L19</f>
        <v>1955</v>
      </c>
      <c r="M19" s="64">
        <f>'WEEKLY COMPETITIVE REPORT'!M19</f>
        <v>-39.59818535320804</v>
      </c>
      <c r="N19" s="14">
        <f t="shared" si="0"/>
        <v>960.372136842725</v>
      </c>
      <c r="O19" s="37">
        <f>'WEEKLY COMPETITIVE REPORT'!O19</f>
        <v>9</v>
      </c>
      <c r="P19" s="14">
        <f>'WEEKLY COMPETITIVE REPORT'!P19/Y4</f>
        <v>13714.891361950185</v>
      </c>
      <c r="Q19" s="14">
        <f>'WEEKLY COMPETITIVE REPORT'!Q19/Y4</f>
        <v>20368.309485956543</v>
      </c>
      <c r="R19" s="22">
        <f>'WEEKLY COMPETITIVE REPORT'!R19</f>
        <v>1981</v>
      </c>
      <c r="S19" s="22">
        <f>'WEEKLY COMPETITIVE REPORT'!S19</f>
        <v>3069</v>
      </c>
      <c r="T19" s="64">
        <f>'WEEKLY COMPETITIVE REPORT'!T19</f>
        <v>-32.66553922206322</v>
      </c>
      <c r="U19" s="14">
        <f>'WEEKLY COMPETITIVE REPORT'!U19/Y4</f>
        <v>54625.0662427133</v>
      </c>
      <c r="V19" s="14">
        <f t="shared" si="1"/>
        <v>1523.876817994465</v>
      </c>
      <c r="W19" s="25">
        <f t="shared" si="2"/>
        <v>68339.95760466349</v>
      </c>
      <c r="X19" s="22">
        <f>'WEEKLY COMPETITIVE REPORT'!X19</f>
        <v>8246</v>
      </c>
      <c r="Y19" s="56">
        <f>'WEEKLY COMPETITIVE REPORT'!Y19</f>
        <v>10227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SREČEN ZA UMRET</v>
      </c>
      <c r="D20" s="4" t="str">
        <f>'WEEKLY COMPETITIVE REPORT'!D20</f>
        <v>SREČEN ZA UMRET</v>
      </c>
      <c r="E20" s="4" t="str">
        <f>'WEEKLY COMPETITIVE REPORT'!E20</f>
        <v>DOMES</v>
      </c>
      <c r="F20" s="4" t="str">
        <f>'WEEKLY COMPETITIVE REPORT'!F20</f>
        <v>CF</v>
      </c>
      <c r="G20" s="37">
        <f>'WEEKLY COMPETITIVE REPORT'!G20</f>
        <v>4</v>
      </c>
      <c r="H20" s="37">
        <f>'WEEKLY COMPETITIVE REPORT'!H20</f>
        <v>14</v>
      </c>
      <c r="I20" s="14">
        <f>'WEEKLY COMPETITIVE REPORT'!I20/Y4</f>
        <v>3819.5548489666135</v>
      </c>
      <c r="J20" s="14">
        <f>'WEEKLY COMPETITIVE REPORT'!J20/Y4</f>
        <v>4444.886062533121</v>
      </c>
      <c r="K20" s="22">
        <f>'WEEKLY COMPETITIVE REPORT'!K20</f>
        <v>704</v>
      </c>
      <c r="L20" s="22">
        <f>'WEEKLY COMPETITIVE REPORT'!L20</f>
        <v>679</v>
      </c>
      <c r="M20" s="64">
        <f>'WEEKLY COMPETITIVE REPORT'!M20</f>
        <v>-14.068554396423252</v>
      </c>
      <c r="N20" s="14">
        <f t="shared" si="0"/>
        <v>272.8253463547581</v>
      </c>
      <c r="O20" s="37">
        <f>'WEEKLY COMPETITIVE REPORT'!O20</f>
        <v>14</v>
      </c>
      <c r="P20" s="14">
        <f>'WEEKLY COMPETITIVE REPORT'!P20/Y4</f>
        <v>6384.472708002119</v>
      </c>
      <c r="Q20" s="14">
        <f>'WEEKLY COMPETITIVE REPORT'!Q20/Y4</f>
        <v>6891.891891891892</v>
      </c>
      <c r="R20" s="22">
        <f>'WEEKLY COMPETITIVE REPORT'!R20</f>
        <v>1054</v>
      </c>
      <c r="S20" s="22">
        <f>'WEEKLY COMPETITIVE REPORT'!S20</f>
        <v>1132</v>
      </c>
      <c r="T20" s="64">
        <f>'WEEKLY COMPETITIVE REPORT'!T20</f>
        <v>-7.362552864282961</v>
      </c>
      <c r="U20" s="14">
        <f>'WEEKLY COMPETITIVE REPORT'!U20/Y4</f>
        <v>48714.89136195018</v>
      </c>
      <c r="V20" s="14">
        <f t="shared" si="1"/>
        <v>456.0337648572942</v>
      </c>
      <c r="W20" s="25">
        <f t="shared" si="2"/>
        <v>55099.3640699523</v>
      </c>
      <c r="X20" s="22">
        <f>'WEEKLY COMPETITIVE REPORT'!X20</f>
        <v>8811</v>
      </c>
      <c r="Y20" s="56">
        <f>'WEEKLY COMPETITIVE REPORT'!Y20</f>
        <v>9865</v>
      </c>
    </row>
    <row r="21" spans="1:25" ht="12.75">
      <c r="A21" s="50">
        <v>8</v>
      </c>
      <c r="B21" s="4">
        <f>'WEEKLY COMPETITIVE REPORT'!B21</f>
        <v>7</v>
      </c>
      <c r="C21" s="4" t="str">
        <f>'WEEKLY COMPETITIVE REPORT'!C21</f>
        <v>OLYMPUS HAS FALLEN</v>
      </c>
      <c r="D21" s="4" t="str">
        <f>'WEEKLY COMPETITIVE REPORT'!D21</f>
        <v>PADEC OLIMPA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4</v>
      </c>
      <c r="H21" s="37">
        <f>'WEEKLY COMPETITIVE REPORT'!H21</f>
        <v>9</v>
      </c>
      <c r="I21" s="14">
        <f>'WEEKLY COMPETITIVE REPORT'!I21/Y4</f>
        <v>3952.0402755696873</v>
      </c>
      <c r="J21" s="14">
        <f>'WEEKLY COMPETITIVE REPORT'!J21/Y4</f>
        <v>5022.522522522522</v>
      </c>
      <c r="K21" s="22">
        <f>'WEEKLY COMPETITIVE REPORT'!K21</f>
        <v>536</v>
      </c>
      <c r="L21" s="22">
        <f>'WEEKLY COMPETITIVE REPORT'!L21</f>
        <v>833</v>
      </c>
      <c r="M21" s="64">
        <f>'WEEKLY COMPETITIVE REPORT'!M21</f>
        <v>-21.31363756264838</v>
      </c>
      <c r="N21" s="14">
        <f aca="true" t="shared" si="3" ref="N21:N33">I21/H21</f>
        <v>439.1155861744097</v>
      </c>
      <c r="O21" s="37">
        <f>'WEEKLY COMPETITIVE REPORT'!O21</f>
        <v>9</v>
      </c>
      <c r="P21" s="14">
        <f>'WEEKLY COMPETITIVE REPORT'!P21/Y4</f>
        <v>5132.485426603073</v>
      </c>
      <c r="Q21" s="14">
        <f>'WEEKLY COMPETITIVE REPORT'!Q21/Y4</f>
        <v>6565.977742448331</v>
      </c>
      <c r="R21" s="22">
        <f>'WEEKLY COMPETITIVE REPORT'!R21</f>
        <v>701</v>
      </c>
      <c r="S21" s="22">
        <f>'WEEKLY COMPETITIVE REPORT'!S21</f>
        <v>1110</v>
      </c>
      <c r="T21" s="64">
        <f>'WEEKLY COMPETITIVE REPORT'!T21</f>
        <v>-21.832122679580294</v>
      </c>
      <c r="U21" s="14">
        <f>'WEEKLY COMPETITIVE REPORT'!U21/Y4</f>
        <v>46588.500264970855</v>
      </c>
      <c r="V21" s="14">
        <f aca="true" t="shared" si="4" ref="V21:V33">P21/O21</f>
        <v>570.2761585114526</v>
      </c>
      <c r="W21" s="25">
        <f aca="true" t="shared" si="5" ref="W21:W33">P21+U21</f>
        <v>51720.98569157393</v>
      </c>
      <c r="X21" s="22">
        <f>'WEEKLY COMPETITIVE REPORT'!X21</f>
        <v>7452</v>
      </c>
      <c r="Y21" s="56">
        <f>'WEEKLY COMPETITIVE REPORT'!Y21</f>
        <v>8153</v>
      </c>
    </row>
    <row r="22" spans="1:25" ht="12.75">
      <c r="A22" s="50">
        <v>9</v>
      </c>
      <c r="B22" s="4" t="str">
        <f>'WEEKLY COMPETITIVE REPORT'!B22</f>
        <v>New</v>
      </c>
      <c r="C22" s="4" t="str">
        <f>'WEEKLY COMPETITIVE REPORT'!C22</f>
        <v>JURASSIC PARK</v>
      </c>
      <c r="D22" s="4" t="str">
        <f>'WEEKLY COMPETITIVE REPORT'!D22</f>
        <v>JURSKI PARK</v>
      </c>
      <c r="E22" s="4" t="str">
        <f>'WEEKLY COMPETITIVE REPORT'!E22</f>
        <v>UNI</v>
      </c>
      <c r="F22" s="4" t="str">
        <f>'WEEKLY COMPETITIVE REPORT'!F22</f>
        <v>Karantanija</v>
      </c>
      <c r="G22" s="37">
        <f>'WEEKLY COMPETITIVE REPORT'!G22</f>
        <v>1</v>
      </c>
      <c r="H22" s="37">
        <f>'WEEKLY COMPETITIVE REPORT'!H22</f>
        <v>6</v>
      </c>
      <c r="I22" s="14">
        <f>'WEEKLY COMPETITIVE REPORT'!I22/Y4</f>
        <v>2450.9803921568628</v>
      </c>
      <c r="J22" s="14">
        <f>'WEEKLY COMPETITIVE REPORT'!J22/Y4</f>
        <v>0</v>
      </c>
      <c r="K22" s="22">
        <f>'WEEKLY COMPETITIVE REPORT'!K22</f>
        <v>373</v>
      </c>
      <c r="L22" s="22">
        <f>'WEEKLY COMPETITIVE REPORT'!L22</f>
        <v>0</v>
      </c>
      <c r="M22" s="64">
        <f>'WEEKLY COMPETITIVE REPORT'!M22</f>
        <v>0</v>
      </c>
      <c r="N22" s="14">
        <f t="shared" si="3"/>
        <v>408.4967320261438</v>
      </c>
      <c r="O22" s="37">
        <f>'WEEKLY COMPETITIVE REPORT'!O22</f>
        <v>6</v>
      </c>
      <c r="P22" s="14">
        <f>'WEEKLY COMPETITIVE REPORT'!P22/Y4</f>
        <v>4011.6587175410705</v>
      </c>
      <c r="Q22" s="14">
        <f>'WEEKLY COMPETITIVE REPORT'!Q22/Y4</f>
        <v>0</v>
      </c>
      <c r="R22" s="22">
        <f>'WEEKLY COMPETITIVE REPORT'!R22</f>
        <v>680</v>
      </c>
      <c r="S22" s="22">
        <f>'WEEKLY COMPETITIVE REPORT'!S22</f>
        <v>0</v>
      </c>
      <c r="T22" s="64">
        <f>'WEEKLY COMPETITIVE REPORT'!T22</f>
        <v>0</v>
      </c>
      <c r="U22" s="14">
        <f>'WEEKLY COMPETITIVE REPORT'!U22/Y4</f>
        <v>0</v>
      </c>
      <c r="V22" s="14">
        <f t="shared" si="4"/>
        <v>668.609786256845</v>
      </c>
      <c r="W22" s="25">
        <f t="shared" si="5"/>
        <v>4011.6587175410705</v>
      </c>
      <c r="X22" s="22">
        <f>'WEEKLY COMPETITIVE REPORT'!X22</f>
        <v>0</v>
      </c>
      <c r="Y22" s="56">
        <f>'WEEKLY COMPETITIVE REPORT'!Y22</f>
        <v>680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GI JOE 2: RETALIATION</v>
      </c>
      <c r="D23" s="4" t="str">
        <f>'WEEKLY COMPETITIVE REPORT'!D23</f>
        <v>GI JOE 2: MAŠČEVANJE</v>
      </c>
      <c r="E23" s="4" t="str">
        <f>'WEEKLY COMPETITIVE REPORT'!E23</f>
        <v>PAR</v>
      </c>
      <c r="F23" s="4" t="str">
        <f>'WEEKLY COMPETITIVE REPORT'!F23</f>
        <v>Karantanija</v>
      </c>
      <c r="G23" s="37">
        <f>'WEEKLY COMPETITIVE REPORT'!G23</f>
        <v>5</v>
      </c>
      <c r="H23" s="37">
        <f>'WEEKLY COMPETITIVE REPORT'!H23</f>
        <v>9</v>
      </c>
      <c r="I23" s="14">
        <f>'WEEKLY COMPETITIVE REPORT'!I23/Y4</f>
        <v>2570.217276099629</v>
      </c>
      <c r="J23" s="14">
        <f>'WEEKLY COMPETITIVE REPORT'!J23/Y4</f>
        <v>3769.2103868574454</v>
      </c>
      <c r="K23" s="22">
        <f>'WEEKLY COMPETITIVE REPORT'!K23</f>
        <v>369</v>
      </c>
      <c r="L23" s="22">
        <f>'WEEKLY COMPETITIVE REPORT'!L23</f>
        <v>540</v>
      </c>
      <c r="M23" s="64">
        <f>'WEEKLY COMPETITIVE REPORT'!M23</f>
        <v>-31.81019332161688</v>
      </c>
      <c r="N23" s="14">
        <f t="shared" si="3"/>
        <v>285.57969734440326</v>
      </c>
      <c r="O23" s="37">
        <f>'WEEKLY COMPETITIVE REPORT'!O23</f>
        <v>9</v>
      </c>
      <c r="P23" s="14">
        <f>'WEEKLY COMPETITIVE REPORT'!P23/Y4</f>
        <v>3819.5548489666135</v>
      </c>
      <c r="Q23" s="14">
        <f>'WEEKLY COMPETITIVE REPORT'!Q23/Y4</f>
        <v>5088.765235824059</v>
      </c>
      <c r="R23" s="22">
        <f>'WEEKLY COMPETITIVE REPORT'!R23</f>
        <v>601</v>
      </c>
      <c r="S23" s="22">
        <f>'WEEKLY COMPETITIVE REPORT'!S23</f>
        <v>795</v>
      </c>
      <c r="T23" s="64">
        <f>'WEEKLY COMPETITIVE REPORT'!T23</f>
        <v>-24.941421504816446</v>
      </c>
      <c r="U23" s="14">
        <f>'WEEKLY COMPETITIVE REPORT'!U23/Y4</f>
        <v>70316.64016958134</v>
      </c>
      <c r="V23" s="14">
        <f t="shared" si="4"/>
        <v>424.3949832185126</v>
      </c>
      <c r="W23" s="25">
        <f t="shared" si="5"/>
        <v>74136.19501854795</v>
      </c>
      <c r="X23" s="22">
        <f>'WEEKLY COMPETITIVE REPORT'!X23</f>
        <v>11334</v>
      </c>
      <c r="Y23" s="56">
        <f>'WEEKLY COMPETITIVE REPORT'!Y23</f>
        <v>11935</v>
      </c>
    </row>
    <row r="24" spans="1:25" ht="12.75">
      <c r="A24" s="50">
        <v>11</v>
      </c>
      <c r="B24" s="4">
        <f>'WEEKLY COMPETITIVE REPORT'!B24</f>
        <v>10</v>
      </c>
      <c r="C24" s="4" t="str">
        <f>'WEEKLY COMPETITIVE REPORT'!C24</f>
        <v>21 &amp; OVER</v>
      </c>
      <c r="D24" s="4" t="str">
        <f>'WEEKLY COMPETITIVE REPORT'!D24</f>
        <v>POLNIH 21</v>
      </c>
      <c r="E24" s="4" t="str">
        <f>'WEEKLY COMPETITIVE REPORT'!E24</f>
        <v>IND</v>
      </c>
      <c r="F24" s="4" t="str">
        <f>'WEEKLY COMPETITIVE REPORT'!F24</f>
        <v>Karantanija</v>
      </c>
      <c r="G24" s="37">
        <f>'WEEKLY COMPETITIVE REPORT'!G24</f>
        <v>8</v>
      </c>
      <c r="H24" s="37">
        <f>'WEEKLY COMPETITIVE REPORT'!H24</f>
        <v>8</v>
      </c>
      <c r="I24" s="14">
        <f>'WEEKLY COMPETITIVE REPORT'!I24/Y4</f>
        <v>2288.023317435082</v>
      </c>
      <c r="J24" s="14">
        <f>'WEEKLY COMPETITIVE REPORT'!J24/Y4</f>
        <v>2342.3423423423424</v>
      </c>
      <c r="K24" s="22">
        <f>'WEEKLY COMPETITIVE REPORT'!K24</f>
        <v>321</v>
      </c>
      <c r="L24" s="22">
        <f>'WEEKLY COMPETITIVE REPORT'!L24</f>
        <v>329</v>
      </c>
      <c r="M24" s="64">
        <f>'WEEKLY COMPETITIVE REPORT'!M24</f>
        <v>-2.3190045248868785</v>
      </c>
      <c r="N24" s="14">
        <f t="shared" si="3"/>
        <v>286.00291467938524</v>
      </c>
      <c r="O24" s="37">
        <f>'WEEKLY COMPETITIVE REPORT'!O24</f>
        <v>8</v>
      </c>
      <c r="P24" s="14">
        <f>'WEEKLY COMPETITIVE REPORT'!P24/Y4</f>
        <v>3591.6799152093267</v>
      </c>
      <c r="Q24" s="14">
        <f>'WEEKLY COMPETITIVE REPORT'!Q24/Y4</f>
        <v>3284.313725490196</v>
      </c>
      <c r="R24" s="22">
        <f>'WEEKLY COMPETITIVE REPORT'!R24</f>
        <v>558</v>
      </c>
      <c r="S24" s="22">
        <f>'WEEKLY COMPETITIVE REPORT'!S24</f>
        <v>501</v>
      </c>
      <c r="T24" s="64">
        <f>'WEEKLY COMPETITIVE REPORT'!T24</f>
        <v>9.358612343686985</v>
      </c>
      <c r="U24" s="14">
        <f>'WEEKLY COMPETITIVE REPORT'!U24/Y4</f>
        <v>128098.83412824589</v>
      </c>
      <c r="V24" s="14">
        <f t="shared" si="4"/>
        <v>448.95998940116584</v>
      </c>
      <c r="W24" s="25">
        <f t="shared" si="5"/>
        <v>131690.51404345522</v>
      </c>
      <c r="X24" s="22">
        <f>'WEEKLY COMPETITIVE REPORT'!X24</f>
        <v>20205</v>
      </c>
      <c r="Y24" s="56">
        <f>'WEEKLY COMPETITIVE REPORT'!Y24</f>
        <v>20763</v>
      </c>
    </row>
    <row r="25" spans="1:25" ht="12.75">
      <c r="A25" s="50">
        <v>12</v>
      </c>
      <c r="B25" s="4">
        <f>'WEEKLY COMPETITIVE REPORT'!B25</f>
        <v>11</v>
      </c>
      <c r="C25" s="4" t="str">
        <f>'WEEKLY COMPETITIVE REPORT'!C25</f>
        <v>TO THE WONDER</v>
      </c>
      <c r="D25" s="4" t="str">
        <f>'WEEKLY COMPETITIVE REPORT'!D25</f>
        <v>ČUDEŽU NAPROTI</v>
      </c>
      <c r="E25" s="4" t="str">
        <f>'WEEKLY COMPETITIVE REPORT'!E25</f>
        <v>IND</v>
      </c>
      <c r="F25" s="4" t="str">
        <f>'WEEKLY COMPETITIVE REPORT'!F25</f>
        <v>Cinemania</v>
      </c>
      <c r="G25" s="37">
        <f>'WEEKLY COMPETITIVE REPORT'!G25</f>
        <v>2</v>
      </c>
      <c r="H25" s="37">
        <f>'WEEKLY COMPETITIVE REPORT'!H25</f>
        <v>1</v>
      </c>
      <c r="I25" s="14">
        <f>'WEEKLY COMPETITIVE REPORT'!I25/Y4</f>
        <v>2095.9194488606254</v>
      </c>
      <c r="J25" s="14">
        <f>'WEEKLY COMPETITIVE REPORT'!J25/Y4</f>
        <v>1724.960254372019</v>
      </c>
      <c r="K25" s="22">
        <f>'WEEKLY COMPETITIVE REPORT'!K25</f>
        <v>339</v>
      </c>
      <c r="L25" s="22">
        <f>'WEEKLY COMPETITIVE REPORT'!L25</f>
        <v>285</v>
      </c>
      <c r="M25" s="64">
        <f>'WEEKLY COMPETITIVE REPORT'!M25</f>
        <v>21.50537634408603</v>
      </c>
      <c r="N25" s="14">
        <f t="shared" si="3"/>
        <v>2095.9194488606254</v>
      </c>
      <c r="O25" s="37">
        <f>'WEEKLY COMPETITIVE REPORT'!O25</f>
        <v>1</v>
      </c>
      <c r="P25" s="14">
        <f>'WEEKLY COMPETITIVE REPORT'!P25/Y4</f>
        <v>3212.7715951245364</v>
      </c>
      <c r="Q25" s="14">
        <f>'WEEKLY COMPETITIVE REPORT'!Q25/Y4</f>
        <v>2866.984631690514</v>
      </c>
      <c r="R25" s="22">
        <f>'WEEKLY COMPETITIVE REPORT'!R25</f>
        <v>533</v>
      </c>
      <c r="S25" s="22">
        <f>'WEEKLY COMPETITIVE REPORT'!S25</f>
        <v>496</v>
      </c>
      <c r="T25" s="64">
        <f>'WEEKLY COMPETITIVE REPORT'!T25</f>
        <v>12.060998151571155</v>
      </c>
      <c r="U25" s="14">
        <f>'WEEKLY COMPETITIVE REPORT'!U25/Y4</f>
        <v>3183.62480127186</v>
      </c>
      <c r="V25" s="14">
        <f t="shared" si="4"/>
        <v>3212.7715951245364</v>
      </c>
      <c r="W25" s="25">
        <f t="shared" si="5"/>
        <v>6396.396396396396</v>
      </c>
      <c r="X25" s="22">
        <f>'WEEKLY COMPETITIVE REPORT'!X25</f>
        <v>628</v>
      </c>
      <c r="Y25" s="56">
        <f>'WEEKLY COMPETITIVE REPORT'!Y25</f>
        <v>1161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LOS AMANTES PASAJEROS</v>
      </c>
      <c r="D26" s="4" t="str">
        <f>'WEEKLY COMPETITIVE REPORT'!D26</f>
        <v>LJUBIMCI NAD OBLAKI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4</v>
      </c>
      <c r="H26" s="37">
        <f>'WEEKLY COMPETITIVE REPORT'!H26</f>
        <v>2</v>
      </c>
      <c r="I26" s="14">
        <f>'WEEKLY COMPETITIVE REPORT'!I26/Y4</f>
        <v>1646.7938526762055</v>
      </c>
      <c r="J26" s="14">
        <f>'WEEKLY COMPETITIVE REPORT'!J26/Y4</f>
        <v>2052.199258081611</v>
      </c>
      <c r="K26" s="22">
        <f>'WEEKLY COMPETITIVE REPORT'!K26</f>
        <v>215</v>
      </c>
      <c r="L26" s="22">
        <f>'WEEKLY COMPETITIVE REPORT'!L26</f>
        <v>270</v>
      </c>
      <c r="M26" s="64">
        <f>'WEEKLY COMPETITIVE REPORT'!M26</f>
        <v>-19.754680438992906</v>
      </c>
      <c r="N26" s="14">
        <f t="shared" si="3"/>
        <v>823.3969263381027</v>
      </c>
      <c r="O26" s="37">
        <f>'WEEKLY COMPETITIVE REPORT'!O26</f>
        <v>2</v>
      </c>
      <c r="P26" s="14">
        <f>'WEEKLY COMPETITIVE REPORT'!P26/Y4</f>
        <v>2311.8706942236354</v>
      </c>
      <c r="Q26" s="14">
        <f>'WEEKLY COMPETITIVE REPORT'!Q26/Y4</f>
        <v>2719.9258081611024</v>
      </c>
      <c r="R26" s="22">
        <f>'WEEKLY COMPETITIVE REPORT'!R26</f>
        <v>312</v>
      </c>
      <c r="S26" s="22">
        <f>'WEEKLY COMPETITIVE REPORT'!S26</f>
        <v>381</v>
      </c>
      <c r="T26" s="64">
        <f>'WEEKLY COMPETITIVE REPORT'!T26</f>
        <v>-15.002435460301996</v>
      </c>
      <c r="U26" s="14">
        <f>'WEEKLY COMPETITIVE REPORT'!U26/Y4</f>
        <v>13569.157392686804</v>
      </c>
      <c r="V26" s="14">
        <f t="shared" si="4"/>
        <v>1155.9353471118177</v>
      </c>
      <c r="W26" s="25">
        <f t="shared" si="5"/>
        <v>15881.028086910439</v>
      </c>
      <c r="X26" s="22">
        <f>'WEEKLY COMPETITIVE REPORT'!X26</f>
        <v>1905</v>
      </c>
      <c r="Y26" s="56">
        <f>'WEEKLY COMPETITIVE REPORT'!Y26</f>
        <v>2217</v>
      </c>
    </row>
    <row r="27" spans="1:25" ht="12.75" customHeight="1">
      <c r="A27" s="50">
        <v>14</v>
      </c>
      <c r="B27" s="4">
        <f>'WEEKLY COMPETITIVE REPORT'!B27</f>
        <v>13</v>
      </c>
      <c r="C27" s="4" t="str">
        <f>'WEEKLY COMPETITIVE REPORT'!C27</f>
        <v>I GIVE IT A YEAR</v>
      </c>
      <c r="D27" s="4" t="str">
        <f>'WEEKLY COMPETITIVE REPORT'!D27</f>
        <v>PRVO LETO PO POROKI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7</v>
      </c>
      <c r="H27" s="37">
        <f>'WEEKLY COMPETITIVE REPORT'!H27</f>
        <v>8</v>
      </c>
      <c r="I27" s="14">
        <f>'WEEKLY COMPETITIVE REPORT'!I27/Y4</f>
        <v>1004.2395336512983</v>
      </c>
      <c r="J27" s="14">
        <f>'WEEKLY COMPETITIVE REPORT'!J27/Y17</f>
        <v>0.22589020771513352</v>
      </c>
      <c r="K27" s="22">
        <f>'WEEKLY COMPETITIVE REPORT'!K27</f>
        <v>139</v>
      </c>
      <c r="L27" s="22">
        <f>'WEEKLY COMPETITIVE REPORT'!L27</f>
        <v>216</v>
      </c>
      <c r="M27" s="64">
        <f>'WEEKLY COMPETITIVE REPORT'!M27</f>
        <v>-37.76683087027914</v>
      </c>
      <c r="N27" s="14">
        <f t="shared" si="3"/>
        <v>125.52994170641229</v>
      </c>
      <c r="O27" s="37">
        <f>'WEEKLY COMPETITIVE REPORT'!O27</f>
        <v>8</v>
      </c>
      <c r="P27" s="14">
        <f>'WEEKLY COMPETITIVE REPORT'!P27/Y4</f>
        <v>1589.825119236884</v>
      </c>
      <c r="Q27" s="14">
        <f>'WEEKLY COMPETITIVE REPORT'!Q27/Y17</f>
        <v>0.3369807121661721</v>
      </c>
      <c r="R27" s="22">
        <f>'WEEKLY COMPETITIVE REPORT'!R27</f>
        <v>231</v>
      </c>
      <c r="S27" s="22">
        <f>'WEEKLY COMPETITIVE REPORT'!S27</f>
        <v>342</v>
      </c>
      <c r="T27" s="64">
        <f>'WEEKLY COMPETITIVE REPORT'!T27</f>
        <v>-33.95707209686296</v>
      </c>
      <c r="U27" s="14">
        <f>'WEEKLY COMPETITIVE REPORT'!U27/Y17</f>
        <v>8.75</v>
      </c>
      <c r="V27" s="14">
        <f t="shared" si="4"/>
        <v>198.7281399046105</v>
      </c>
      <c r="W27" s="25">
        <f t="shared" si="5"/>
        <v>1598.575119236884</v>
      </c>
      <c r="X27" s="22">
        <f>'WEEKLY COMPETITIVE REPORT'!X27</f>
        <v>9479</v>
      </c>
      <c r="Y27" s="56">
        <f>'WEEKLY COMPETITIVE REPORT'!Y27</f>
        <v>9710</v>
      </c>
    </row>
    <row r="28" spans="1:25" ht="12.75">
      <c r="A28" s="50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4">
        <f>'WEEKLY COMPETITIVE REPORT'!F28</f>
        <v>0</v>
      </c>
      <c r="G28" s="37">
        <f>'WEEKLY COMPETITIVE REPORT'!G28</f>
        <v>0</v>
      </c>
      <c r="H28" s="37">
        <f>'WEEKLY COMPETITIVE REPORT'!H28</f>
        <v>0</v>
      </c>
      <c r="I28" s="14">
        <f>'WEEKLY COMPETITIVE REPORT'!I28/Y4</f>
        <v>0</v>
      </c>
      <c r="J28" s="14">
        <f>'WEEKLY COMPETITIVE REPORT'!J28/Y17</f>
        <v>0</v>
      </c>
      <c r="K28" s="22">
        <f>'WEEKLY COMPETITIVE REPORT'!K28</f>
        <v>0</v>
      </c>
      <c r="L28" s="22">
        <f>'WEEKLY COMPETITIVE REPORT'!L28</f>
        <v>0</v>
      </c>
      <c r="M28" s="64">
        <f>'WEEKLY COMPETITIVE REPORT'!M28</f>
        <v>0</v>
      </c>
      <c r="N28" s="14" t="e">
        <f t="shared" si="3"/>
        <v>#DIV/0!</v>
      </c>
      <c r="O28" s="37">
        <f>'WEEKLY COMPETITIVE REPORT'!O28</f>
        <v>0</v>
      </c>
      <c r="P28" s="14">
        <f>'WEEKLY COMPETITIVE REPORT'!P28/Y4</f>
        <v>0</v>
      </c>
      <c r="Q28" s="14">
        <f>'WEEKLY COMPETITIVE REPORT'!Q28/Y17</f>
        <v>0</v>
      </c>
      <c r="R28" s="22">
        <f>'WEEKLY COMPETITIVE REPORT'!R28</f>
        <v>0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 t="e">
        <f t="shared" si="4"/>
        <v>#DIV/0!</v>
      </c>
      <c r="W28" s="25">
        <f t="shared" si="5"/>
        <v>0</v>
      </c>
      <c r="X28" s="22">
        <f>'WEEKLY COMPETITIVE REPORT'!X28</f>
        <v>0</v>
      </c>
      <c r="Y28" s="56">
        <f>'WEEKLY COMPETITIVE REPORT'!Y28</f>
        <v>0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 t="e">
        <f t="shared" si="4"/>
        <v>#DIV/0!</v>
      </c>
      <c r="W29" s="25">
        <f t="shared" si="5"/>
        <v>0</v>
      </c>
      <c r="X29" s="22">
        <f>'WEEKLY COMPETITIVE REPORT'!X29</f>
        <v>0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132</v>
      </c>
      <c r="I34" s="32">
        <f>SUM(I14:I33)</f>
        <v>123102.80869104399</v>
      </c>
      <c r="J34" s="31">
        <f>SUM(J14:J33)</f>
        <v>97619.46277415047</v>
      </c>
      <c r="K34" s="31">
        <f>SUM(K14:K33)</f>
        <v>17473</v>
      </c>
      <c r="L34" s="31">
        <f>SUM(L14:L33)</f>
        <v>14342</v>
      </c>
      <c r="M34" s="64">
        <f>'WEEKLY COMPETITIVE REPORT'!M34</f>
        <v>-60.11075813514209</v>
      </c>
      <c r="N34" s="32">
        <f>I34/H34</f>
        <v>932.597035538212</v>
      </c>
      <c r="O34" s="40">
        <f>'WEEKLY COMPETITIVE REPORT'!O34</f>
        <v>132</v>
      </c>
      <c r="P34" s="31">
        <f>SUM(P14:P33)</f>
        <v>204399.8410174881</v>
      </c>
      <c r="Q34" s="31">
        <f>SUM(Q14:Q33)</f>
        <v>135828.37089698136</v>
      </c>
      <c r="R34" s="31">
        <f>SUM(R14:R33)</f>
        <v>31621</v>
      </c>
      <c r="S34" s="31">
        <f>SUM(S14:S33)</f>
        <v>21896</v>
      </c>
      <c r="T34" s="65">
        <f>P34/Q34-100%</f>
        <v>0.5048390823483746</v>
      </c>
      <c r="U34" s="31">
        <f>SUM(U14:U33)</f>
        <v>699918.6599099099</v>
      </c>
      <c r="V34" s="32">
        <f>P34/O34</f>
        <v>1548.4836440718796</v>
      </c>
      <c r="W34" s="31">
        <f>SUM(W14:W33)</f>
        <v>904318.5009273979</v>
      </c>
      <c r="X34" s="31">
        <f>SUM(X14:X33)</f>
        <v>118451</v>
      </c>
      <c r="Y34" s="35">
        <f>SUM(Y14:Y33)</f>
        <v>150072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2013-05-06T10:12:42Z</dcterms:modified>
  <cp:category/>
  <cp:version/>
  <cp:contentType/>
  <cp:contentStatus/>
</cp:coreProperties>
</file>