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170" windowWidth="20940" windowHeight="106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<sst xmlns="http://schemas.openxmlformats.org/spreadsheetml/2006/main" count="245" uniqueCount="92">
  <si>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</si>
  <si>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</si>
  <si>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</si>
  <si>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</si>
  <si>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</si>
  <si>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</si>
  <si>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</si>
  <si>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</si>
  <si>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</si>
  <si>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</si>
  <si>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</si>
  <si>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</si>
  <si>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</si>
  <si>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</si>
  <si>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</si>
  <si>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</si>
  <si>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</si>
  <si>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</si>
  <si>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</si>
  <si>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</si>
  <si>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</si>
  <si>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</si>
  <si>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</si>
  <si>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</si>
  <si>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</si>
  <si>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</si>
  <si>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</si>
  <si>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</si>
  <si>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</si>
  <si>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</si>
  <si>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</si>
  <si>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</si>
  <si>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</si>
  <si>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</si>
  <si>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</si>
  <si>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</si>
  <si>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</si>
  <si>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</si>
  <si>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</si>
  <si>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</si>
  <si>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</si>
  <si>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</si>
  <si>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</si>
  <si>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</si>
  <si>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</si>
  <si>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</si>
  <si>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</si>
  <si>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</si>
  <si>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</si>
  <si>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</si>
  <si>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</si>
  <si>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</si>
  <si>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</si>
  <si>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</si>
  <si>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</si>
  <si>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DOMES</t>
  </si>
  <si>
    <t>SONY</t>
  </si>
  <si>
    <t>GREAT GATSBY</t>
  </si>
  <si>
    <t>VELIKI GATSBY</t>
  </si>
  <si>
    <t>VAJE V OBJEMU</t>
  </si>
  <si>
    <t>FAST AND FURIOUS 6</t>
  </si>
  <si>
    <t>HITRI IN DRZNI 6</t>
  </si>
  <si>
    <t>FIVIA</t>
  </si>
  <si>
    <t>ARBITRAGE</t>
  </si>
  <si>
    <t>ARBITRAŽA</t>
  </si>
  <si>
    <t>HANGOVER 3</t>
  </si>
  <si>
    <t>PREKROKANA NOČ 3</t>
  </si>
  <si>
    <t>WB</t>
  </si>
  <si>
    <t>EPIC</t>
  </si>
  <si>
    <t>SKRIVNOSTNI VARUHI GOZDA</t>
  </si>
  <si>
    <t>AFTER EARTH</t>
  </si>
  <si>
    <t>ČAS PO ZEMLJI</t>
  </si>
  <si>
    <t>NOW YOU SEE ME</t>
  </si>
  <si>
    <t>MOJSTRI ILUZIJ</t>
  </si>
  <si>
    <t>POŠASTI Z UNIVERZE 3D</t>
  </si>
  <si>
    <t>MONSTERS UNIVERSITY 3D</t>
  </si>
  <si>
    <t>WORLD WAR Z</t>
  </si>
  <si>
    <t>SVETOVNA VOJNA Z</t>
  </si>
  <si>
    <t>MAN OF STEEL</t>
  </si>
  <si>
    <t>JEKLENI MOŽ</t>
  </si>
  <si>
    <t>WINGS</t>
  </si>
  <si>
    <t>KRILA</t>
  </si>
  <si>
    <t>POPULAIRE</t>
  </si>
  <si>
    <t>NERODNA TAJINCA</t>
  </si>
  <si>
    <t>INTERNSHIP</t>
  </si>
  <si>
    <t>PRIPRAVNIKA</t>
  </si>
  <si>
    <t>04 - Jul</t>
  </si>
  <si>
    <t>05 - Jul</t>
  </si>
  <si>
    <t>07 - Jul</t>
  </si>
  <si>
    <t>10 - Jul</t>
  </si>
  <si>
    <t>LONE RANGER</t>
  </si>
  <si>
    <t>OSAMLJENI JEZDEC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</si>
</sst>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30" sqref="N3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87</v>
      </c>
      <c r="L4" s="20"/>
      <c r="M4" s="79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0.7679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41466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90</v>
      </c>
      <c r="D14" s="4" t="s">
        <v>91</v>
      </c>
      <c r="E14" s="15" t="s">
        <v>53</v>
      </c>
      <c r="F14" s="15" t="s">
        <v>54</v>
      </c>
      <c r="G14" s="37">
        <v>1</v>
      </c>
      <c r="H14" s="37">
        <v>17</v>
      </c>
      <c r="I14" s="14">
        <v>14578</v>
      </c>
      <c r="J14" s="14"/>
      <c r="K14" s="14">
        <v>2654</v>
      </c>
      <c r="L14" s="14"/>
      <c r="M14" s="64"/>
      <c r="N14" s="14">
        <f>I14/H14</f>
        <v>857.5294117647059</v>
      </c>
      <c r="O14" s="38">
        <v>17</v>
      </c>
      <c r="P14" s="14">
        <v>25746</v>
      </c>
      <c r="Q14" s="14"/>
      <c r="R14" s="14">
        <v>5126</v>
      </c>
      <c r="S14" s="14"/>
      <c r="T14" s="64"/>
      <c r="U14" s="74">
        <v>1032</v>
      </c>
      <c r="V14" s="14">
        <f>P14/O14</f>
        <v>1514.4705882352941</v>
      </c>
      <c r="W14" s="74">
        <f>SUM(U14,P14)</f>
        <v>26778</v>
      </c>
      <c r="X14" s="74">
        <v>177</v>
      </c>
      <c r="Y14" s="75">
        <f>SUM(X14,R14)</f>
        <v>5303</v>
      </c>
    </row>
    <row r="15" spans="1:25" ht="12.75">
      <c r="A15" s="72">
        <v>2</v>
      </c>
      <c r="B15" s="72">
        <v>1</v>
      </c>
      <c r="C15" s="4" t="s">
        <v>84</v>
      </c>
      <c r="D15" s="4" t="s">
        <v>85</v>
      </c>
      <c r="E15" s="15" t="s">
        <v>50</v>
      </c>
      <c r="F15" s="15" t="s">
        <v>42</v>
      </c>
      <c r="G15" s="37">
        <v>1</v>
      </c>
      <c r="H15" s="37">
        <v>11</v>
      </c>
      <c r="I15" s="14">
        <v>10212</v>
      </c>
      <c r="J15" s="14">
        <v>16186</v>
      </c>
      <c r="K15" s="14">
        <v>1810</v>
      </c>
      <c r="L15" s="14">
        <v>2900</v>
      </c>
      <c r="M15" s="64">
        <f>(I15/J15*100)-100</f>
        <v>-36.908439392067216</v>
      </c>
      <c r="N15" s="14">
        <f>I15/H15</f>
        <v>928.3636363636364</v>
      </c>
      <c r="O15" s="38">
        <v>11</v>
      </c>
      <c r="P15" s="14">
        <v>19951</v>
      </c>
      <c r="Q15" s="14">
        <v>28659</v>
      </c>
      <c r="R15" s="14">
        <v>4018</v>
      </c>
      <c r="S15" s="14">
        <v>5811</v>
      </c>
      <c r="T15" s="64">
        <f>(P15/Q15*100)-100</f>
        <v>-30.384870372308868</v>
      </c>
      <c r="U15" s="74">
        <v>30152</v>
      </c>
      <c r="V15" s="14">
        <f>P15/O15</f>
        <v>1813.7272727272727</v>
      </c>
      <c r="W15" s="74">
        <f>SUM(U15,P15)</f>
        <v>50103</v>
      </c>
      <c r="X15" s="74">
        <v>6087</v>
      </c>
      <c r="Y15" s="75">
        <f>SUM(X15,R15)</f>
        <v>10105</v>
      </c>
    </row>
    <row r="16" spans="1:25" ht="12.75">
      <c r="A16" s="72">
        <v>3</v>
      </c>
      <c r="B16" s="72">
        <v>2</v>
      </c>
      <c r="C16" s="4" t="s">
        <v>76</v>
      </c>
      <c r="D16" s="4" t="s">
        <v>77</v>
      </c>
      <c r="E16" s="15" t="s">
        <v>49</v>
      </c>
      <c r="F16" s="15" t="s">
        <v>36</v>
      </c>
      <c r="G16" s="37">
        <v>2</v>
      </c>
      <c r="H16" s="37">
        <v>17</v>
      </c>
      <c r="I16" s="91">
        <v>9045</v>
      </c>
      <c r="J16" s="91">
        <v>14743</v>
      </c>
      <c r="K16" s="99">
        <v>1502</v>
      </c>
      <c r="L16" s="99">
        <v>2508</v>
      </c>
      <c r="M16" s="64">
        <f>(I16/J16*100)-100</f>
        <v>-38.64885030183815</v>
      </c>
      <c r="N16" s="14">
        <f>I16/H16</f>
        <v>532.0588235294117</v>
      </c>
      <c r="O16" s="73">
        <v>17</v>
      </c>
      <c r="P16" s="14">
        <v>16223</v>
      </c>
      <c r="Q16" s="14">
        <v>27645</v>
      </c>
      <c r="R16" s="14">
        <v>3041</v>
      </c>
      <c r="S16" s="14">
        <v>5148</v>
      </c>
      <c r="T16" s="64">
        <f>(P16/Q16*100)-100</f>
        <v>-41.316693796346534</v>
      </c>
      <c r="U16" s="74">
        <v>80989</v>
      </c>
      <c r="V16" s="14">
        <f>P16/O16</f>
        <v>954.2941176470588</v>
      </c>
      <c r="W16" s="74">
        <f>SUM(U16,P16)</f>
        <v>97212</v>
      </c>
      <c r="X16" s="74">
        <v>15591</v>
      </c>
      <c r="Y16" s="75">
        <f>SUM(X16,R16)</f>
        <v>18632</v>
      </c>
    </row>
    <row r="17" spans="1:25" ht="12.75">
      <c r="A17" s="72">
        <v>4</v>
      </c>
      <c r="B17" s="72">
        <v>4</v>
      </c>
      <c r="C17" s="4" t="s">
        <v>75</v>
      </c>
      <c r="D17" s="4" t="s">
        <v>74</v>
      </c>
      <c r="E17" s="15" t="s">
        <v>53</v>
      </c>
      <c r="F17" s="15" t="s">
        <v>54</v>
      </c>
      <c r="G17" s="37">
        <v>2</v>
      </c>
      <c r="H17" s="37">
        <v>17</v>
      </c>
      <c r="I17" s="24">
        <v>7858</v>
      </c>
      <c r="J17" s="24">
        <v>10168</v>
      </c>
      <c r="K17" s="24">
        <v>1437</v>
      </c>
      <c r="L17" s="24">
        <v>1960</v>
      </c>
      <c r="M17" s="64">
        <f>(I17/J17*100)-100</f>
        <v>-22.718332022029898</v>
      </c>
      <c r="N17" s="14">
        <f>I17/H17</f>
        <v>462.2352941176471</v>
      </c>
      <c r="O17" s="37">
        <v>17</v>
      </c>
      <c r="P17" s="14">
        <v>15396</v>
      </c>
      <c r="Q17" s="14">
        <v>20322</v>
      </c>
      <c r="R17" s="14">
        <v>3097</v>
      </c>
      <c r="S17" s="14">
        <v>4196</v>
      </c>
      <c r="T17" s="64">
        <f>(P17/Q17*100)-100</f>
        <v>-24.239740183052845</v>
      </c>
      <c r="U17" s="74">
        <v>62239</v>
      </c>
      <c r="V17" s="24">
        <f>P17/O17</f>
        <v>905.6470588235294</v>
      </c>
      <c r="W17" s="74">
        <f>SUM(U17,P17)</f>
        <v>77635</v>
      </c>
      <c r="X17" s="74">
        <v>12653</v>
      </c>
      <c r="Y17" s="75">
        <f>SUM(X17,R17)</f>
        <v>15750</v>
      </c>
    </row>
    <row r="18" spans="1:25" ht="13.5" customHeight="1">
      <c r="A18" s="72">
        <v>5</v>
      </c>
      <c r="B18" s="72">
        <v>3</v>
      </c>
      <c r="C18" s="89" t="s">
        <v>78</v>
      </c>
      <c r="D18" s="89" t="s">
        <v>79</v>
      </c>
      <c r="E18" s="15" t="s">
        <v>67</v>
      </c>
      <c r="F18" s="15" t="s">
        <v>42</v>
      </c>
      <c r="G18" s="37">
        <v>2</v>
      </c>
      <c r="H18" s="37">
        <v>18</v>
      </c>
      <c r="I18" s="14">
        <v>5366</v>
      </c>
      <c r="J18" s="14">
        <v>11346</v>
      </c>
      <c r="K18" s="24">
        <v>869</v>
      </c>
      <c r="L18" s="24">
        <v>1834</v>
      </c>
      <c r="M18" s="64">
        <f>(I18/J18*100)-100</f>
        <v>-52.70579940066984</v>
      </c>
      <c r="N18" s="14">
        <f>I18/H18</f>
        <v>298.1111111111111</v>
      </c>
      <c r="O18" s="73">
        <v>18</v>
      </c>
      <c r="P18" s="14">
        <v>10818</v>
      </c>
      <c r="Q18" s="14">
        <v>21192</v>
      </c>
      <c r="R18" s="14">
        <v>1948</v>
      </c>
      <c r="S18" s="14">
        <v>3770</v>
      </c>
      <c r="T18" s="64">
        <f>(P18/Q18*100)-100</f>
        <v>-48.9524348810872</v>
      </c>
      <c r="U18" s="74">
        <v>74809</v>
      </c>
      <c r="V18" s="14">
        <f>P18/O18</f>
        <v>601</v>
      </c>
      <c r="W18" s="74">
        <f>SUM(U18,P18)</f>
        <v>85627</v>
      </c>
      <c r="X18" s="74">
        <v>13338</v>
      </c>
      <c r="Y18" s="75">
        <f>SUM(X18,R18)</f>
        <v>15286</v>
      </c>
    </row>
    <row r="19" spans="1:25" ht="12.75">
      <c r="A19" s="72">
        <v>6</v>
      </c>
      <c r="B19" s="72">
        <v>6</v>
      </c>
      <c r="C19" s="4" t="s">
        <v>72</v>
      </c>
      <c r="D19" s="4" t="s">
        <v>73</v>
      </c>
      <c r="E19" s="15" t="s">
        <v>46</v>
      </c>
      <c r="F19" s="15" t="s">
        <v>42</v>
      </c>
      <c r="G19" s="37">
        <v>3</v>
      </c>
      <c r="H19" s="37">
        <v>9</v>
      </c>
      <c r="I19" s="24">
        <v>4936</v>
      </c>
      <c r="J19" s="24">
        <v>6279</v>
      </c>
      <c r="K19" s="14">
        <v>854</v>
      </c>
      <c r="L19" s="14">
        <v>1094</v>
      </c>
      <c r="M19" s="64">
        <f>(I19/J19*100)-100</f>
        <v>-21.38875617136486</v>
      </c>
      <c r="N19" s="14">
        <f>I19/H19</f>
        <v>548.4444444444445</v>
      </c>
      <c r="O19" s="73">
        <v>9</v>
      </c>
      <c r="P19" s="14">
        <v>9352</v>
      </c>
      <c r="Q19" s="14">
        <v>11840</v>
      </c>
      <c r="R19" s="14">
        <v>1767</v>
      </c>
      <c r="S19" s="14">
        <v>2274</v>
      </c>
      <c r="T19" s="64">
        <f>(P19/Q19*100)-100</f>
        <v>-21.013513513513516</v>
      </c>
      <c r="U19" s="74">
        <v>55270</v>
      </c>
      <c r="V19" s="14">
        <f>P19/O19</f>
        <v>1039.111111111111</v>
      </c>
      <c r="W19" s="74">
        <f>SUM(U19,P19)</f>
        <v>64622</v>
      </c>
      <c r="X19" s="74">
        <v>10739</v>
      </c>
      <c r="Y19" s="75">
        <f>SUM(X19,R19)</f>
        <v>12506</v>
      </c>
    </row>
    <row r="20" spans="1:25" ht="12.75">
      <c r="A20" s="72">
        <v>7</v>
      </c>
      <c r="B20" s="72">
        <v>5</v>
      </c>
      <c r="C20" s="4" t="s">
        <v>65</v>
      </c>
      <c r="D20" s="4" t="s">
        <v>66</v>
      </c>
      <c r="E20" s="15" t="s">
        <v>67</v>
      </c>
      <c r="F20" s="15" t="s">
        <v>42</v>
      </c>
      <c r="G20" s="37">
        <v>5</v>
      </c>
      <c r="H20" s="37">
        <v>11</v>
      </c>
      <c r="I20" s="24">
        <v>5185</v>
      </c>
      <c r="J20" s="24">
        <v>7834</v>
      </c>
      <c r="K20" s="92">
        <v>933</v>
      </c>
      <c r="L20" s="92">
        <v>1420</v>
      </c>
      <c r="M20" s="64">
        <f>(I20/J20*100)-100</f>
        <v>-33.81414347715088</v>
      </c>
      <c r="N20" s="14">
        <f>I20/H20</f>
        <v>471.3636363636364</v>
      </c>
      <c r="O20" s="38">
        <v>11</v>
      </c>
      <c r="P20" s="14">
        <v>8539</v>
      </c>
      <c r="Q20" s="14">
        <v>13293</v>
      </c>
      <c r="R20" s="14">
        <v>1710</v>
      </c>
      <c r="S20" s="14">
        <v>2627</v>
      </c>
      <c r="T20" s="64">
        <f>(P20/Q20*100)-100</f>
        <v>-35.7631836304822</v>
      </c>
      <c r="U20" s="74">
        <v>314251</v>
      </c>
      <c r="V20" s="14">
        <f>P20/O20</f>
        <v>776.2727272727273</v>
      </c>
      <c r="W20" s="74">
        <f>SUM(U20,P20)</f>
        <v>322790</v>
      </c>
      <c r="X20" s="74">
        <v>61771</v>
      </c>
      <c r="Y20" s="75">
        <f>SUM(X20,R20)</f>
        <v>63481</v>
      </c>
    </row>
    <row r="21" spans="1:25" ht="12.75">
      <c r="A21" s="72">
        <v>8</v>
      </c>
      <c r="B21" s="72">
        <v>8</v>
      </c>
      <c r="C21" s="4" t="s">
        <v>80</v>
      </c>
      <c r="D21" s="4" t="s">
        <v>81</v>
      </c>
      <c r="E21" s="15" t="s">
        <v>46</v>
      </c>
      <c r="F21" s="15" t="s">
        <v>36</v>
      </c>
      <c r="G21" s="37">
        <v>1</v>
      </c>
      <c r="H21" s="37">
        <v>10</v>
      </c>
      <c r="I21" s="14">
        <v>4159</v>
      </c>
      <c r="J21" s="14">
        <v>5124</v>
      </c>
      <c r="K21" s="14">
        <v>797</v>
      </c>
      <c r="L21" s="14">
        <v>1035</v>
      </c>
      <c r="M21" s="64">
        <f>(I21/J21*100)-100</f>
        <v>-18.832943013270892</v>
      </c>
      <c r="N21" s="14">
        <f>I21/H21</f>
        <v>415.9</v>
      </c>
      <c r="O21" s="73">
        <v>10</v>
      </c>
      <c r="P21" s="14">
        <v>7108</v>
      </c>
      <c r="Q21" s="14">
        <v>8618</v>
      </c>
      <c r="R21" s="14">
        <v>1448</v>
      </c>
      <c r="S21" s="14">
        <v>1832</v>
      </c>
      <c r="T21" s="64">
        <f>(P21/Q21*100)-100</f>
        <v>-17.521466697609654</v>
      </c>
      <c r="U21" s="74">
        <v>9078</v>
      </c>
      <c r="V21" s="14">
        <f>P21/O21</f>
        <v>710.8</v>
      </c>
      <c r="W21" s="74">
        <f>SUM(U21,P21)</f>
        <v>16186</v>
      </c>
      <c r="X21" s="74">
        <v>1970</v>
      </c>
      <c r="Y21" s="75">
        <f>SUM(X21,R21)</f>
        <v>3418</v>
      </c>
    </row>
    <row r="22" spans="1:25" ht="12.75">
      <c r="A22" s="72">
        <v>9</v>
      </c>
      <c r="B22" s="72">
        <v>7</v>
      </c>
      <c r="C22" s="4" t="s">
        <v>68</v>
      </c>
      <c r="D22" s="4" t="s">
        <v>69</v>
      </c>
      <c r="E22" s="15" t="s">
        <v>50</v>
      </c>
      <c r="F22" s="15" t="s">
        <v>42</v>
      </c>
      <c r="G22" s="37">
        <v>4</v>
      </c>
      <c r="H22" s="37">
        <v>18</v>
      </c>
      <c r="I22" s="24">
        <v>3568</v>
      </c>
      <c r="J22" s="24">
        <v>5211</v>
      </c>
      <c r="K22" s="24">
        <v>626</v>
      </c>
      <c r="L22" s="24">
        <v>893</v>
      </c>
      <c r="M22" s="64">
        <f>(I22/J22*100)-100</f>
        <v>-31.529456918057946</v>
      </c>
      <c r="N22" s="14">
        <f>I22/H22</f>
        <v>198.22222222222223</v>
      </c>
      <c r="O22" s="73">
        <v>18</v>
      </c>
      <c r="P22" s="22">
        <v>6892</v>
      </c>
      <c r="Q22" s="22">
        <v>8922</v>
      </c>
      <c r="R22" s="22">
        <v>1342</v>
      </c>
      <c r="S22" s="22">
        <v>1695</v>
      </c>
      <c r="T22" s="64">
        <f>(P22/Q22*100)-100</f>
        <v>-22.752746021071516</v>
      </c>
      <c r="U22" s="74">
        <v>99258</v>
      </c>
      <c r="V22" s="14">
        <f>P22/O22</f>
        <v>382.8888888888889</v>
      </c>
      <c r="W22" s="74">
        <f>SUM(U22,P22)</f>
        <v>106150</v>
      </c>
      <c r="X22" s="74">
        <v>18981</v>
      </c>
      <c r="Y22" s="75">
        <f>SUM(X22,R22)</f>
        <v>20323</v>
      </c>
    </row>
    <row r="23" spans="1:25" ht="12.75">
      <c r="A23" s="72">
        <v>10</v>
      </c>
      <c r="B23" s="72">
        <v>9</v>
      </c>
      <c r="C23" s="4" t="s">
        <v>60</v>
      </c>
      <c r="D23" s="4" t="s">
        <v>61</v>
      </c>
      <c r="E23" s="15" t="s">
        <v>51</v>
      </c>
      <c r="F23" s="15" t="s">
        <v>36</v>
      </c>
      <c r="G23" s="37">
        <v>6</v>
      </c>
      <c r="H23" s="37">
        <v>11</v>
      </c>
      <c r="I23" s="24">
        <v>3188</v>
      </c>
      <c r="J23" s="24">
        <v>4371</v>
      </c>
      <c r="K23" s="100">
        <v>565</v>
      </c>
      <c r="L23" s="100">
        <v>781</v>
      </c>
      <c r="M23" s="64">
        <f>(I23/J23*100)-100</f>
        <v>-27.06474490963167</v>
      </c>
      <c r="N23" s="14">
        <f>I23/H23</f>
        <v>289.8181818181818</v>
      </c>
      <c r="O23" s="73">
        <v>11</v>
      </c>
      <c r="P23" s="96">
        <v>5392</v>
      </c>
      <c r="Q23" s="96">
        <v>7604</v>
      </c>
      <c r="R23" s="96">
        <v>1009</v>
      </c>
      <c r="S23" s="96">
        <v>1421</v>
      </c>
      <c r="T23" s="64">
        <f>(P23/Q23*100)-100</f>
        <v>-29.08995265649658</v>
      </c>
      <c r="U23" s="74">
        <v>361876</v>
      </c>
      <c r="V23" s="14">
        <f>P23/O23</f>
        <v>490.1818181818182</v>
      </c>
      <c r="W23" s="74">
        <f>SUM(U23,P23)</f>
        <v>367268</v>
      </c>
      <c r="X23" s="76">
        <v>69311</v>
      </c>
      <c r="Y23" s="75">
        <f>SUM(X23,R23)</f>
        <v>70320</v>
      </c>
    </row>
    <row r="24" spans="1:25" ht="12.75">
      <c r="A24" s="72">
        <v>11</v>
      </c>
      <c r="B24" s="72">
        <v>10</v>
      </c>
      <c r="C24" s="89" t="s">
        <v>57</v>
      </c>
      <c r="D24" s="89" t="s">
        <v>58</v>
      </c>
      <c r="E24" s="15" t="s">
        <v>46</v>
      </c>
      <c r="F24" s="15" t="s">
        <v>42</v>
      </c>
      <c r="G24" s="37">
        <v>7</v>
      </c>
      <c r="H24" s="37">
        <v>10</v>
      </c>
      <c r="I24" s="24">
        <v>1152</v>
      </c>
      <c r="J24" s="24">
        <v>1484</v>
      </c>
      <c r="K24" s="24">
        <v>187</v>
      </c>
      <c r="L24" s="24">
        <v>235</v>
      </c>
      <c r="M24" s="64">
        <f>(I24/J24*100)-100</f>
        <v>-22.37196765498652</v>
      </c>
      <c r="N24" s="14">
        <f>I24/H24</f>
        <v>115.2</v>
      </c>
      <c r="O24" s="37">
        <v>10</v>
      </c>
      <c r="P24" s="14">
        <v>2239</v>
      </c>
      <c r="Q24" s="14">
        <v>2963</v>
      </c>
      <c r="R24" s="14">
        <v>387</v>
      </c>
      <c r="S24" s="14">
        <v>500</v>
      </c>
      <c r="T24" s="64">
        <f>(P24/Q24*100)-100</f>
        <v>-24.434694566317916</v>
      </c>
      <c r="U24" s="97">
        <v>107081</v>
      </c>
      <c r="V24" s="14">
        <f>P24/O24</f>
        <v>223.9</v>
      </c>
      <c r="W24" s="74">
        <f>SUM(U24,P24)</f>
        <v>109320</v>
      </c>
      <c r="X24" s="76">
        <v>18018</v>
      </c>
      <c r="Y24" s="75">
        <f>SUM(X24,R24)</f>
        <v>18405</v>
      </c>
    </row>
    <row r="25" spans="1:25" ht="12.75" customHeight="1">
      <c r="A25" s="72">
        <v>12</v>
      </c>
      <c r="B25" s="72">
        <v>11</v>
      </c>
      <c r="C25" s="4" t="s">
        <v>70</v>
      </c>
      <c r="D25" s="4" t="s">
        <v>71</v>
      </c>
      <c r="E25" s="15" t="s">
        <v>56</v>
      </c>
      <c r="F25" s="15" t="s">
        <v>48</v>
      </c>
      <c r="G25" s="37">
        <v>4</v>
      </c>
      <c r="H25" s="37">
        <v>11</v>
      </c>
      <c r="I25" s="24">
        <v>1174</v>
      </c>
      <c r="J25" s="24">
        <v>1477</v>
      </c>
      <c r="K25" s="24">
        <v>206</v>
      </c>
      <c r="L25" s="24">
        <v>270</v>
      </c>
      <c r="M25" s="64">
        <f>(I25/J25*100)-100</f>
        <v>-20.514556533513883</v>
      </c>
      <c r="N25" s="14">
        <f>I25/H25</f>
        <v>106.72727272727273</v>
      </c>
      <c r="O25" s="73">
        <v>11</v>
      </c>
      <c r="P25" s="14">
        <v>1992</v>
      </c>
      <c r="Q25" s="14">
        <v>2672</v>
      </c>
      <c r="R25" s="24">
        <v>380</v>
      </c>
      <c r="S25" s="24">
        <v>518</v>
      </c>
      <c r="T25" s="64">
        <f>(P25/Q25*100)-100</f>
        <v>-25.449101796407177</v>
      </c>
      <c r="U25" s="76">
        <v>44647</v>
      </c>
      <c r="V25" s="14">
        <f>P25/O25</f>
        <v>181.0909090909091</v>
      </c>
      <c r="W25" s="74">
        <f>SUM(U25,P25)</f>
        <v>46639</v>
      </c>
      <c r="X25" s="74">
        <v>8936</v>
      </c>
      <c r="Y25" s="75">
        <f>SUM(X25,R25)</f>
        <v>9316</v>
      </c>
    </row>
    <row r="26" spans="1:25" ht="12.75" customHeight="1">
      <c r="A26" s="72">
        <v>13</v>
      </c>
      <c r="B26" s="72">
        <v>12</v>
      </c>
      <c r="C26" s="4" t="s">
        <v>82</v>
      </c>
      <c r="D26" s="4" t="s">
        <v>83</v>
      </c>
      <c r="E26" s="15" t="s">
        <v>46</v>
      </c>
      <c r="F26" s="15" t="s">
        <v>47</v>
      </c>
      <c r="G26" s="37">
        <v>1</v>
      </c>
      <c r="H26" s="37">
        <v>6</v>
      </c>
      <c r="I26" s="14">
        <v>444</v>
      </c>
      <c r="J26" s="14">
        <v>1121</v>
      </c>
      <c r="K26" s="14">
        <v>78</v>
      </c>
      <c r="L26" s="14">
        <v>199</v>
      </c>
      <c r="M26" s="64">
        <f>(I26/J26*100)-100</f>
        <v>-60.39250669045495</v>
      </c>
      <c r="N26" s="14">
        <f>I26/H26</f>
        <v>74</v>
      </c>
      <c r="O26" s="73">
        <v>6</v>
      </c>
      <c r="P26" s="22">
        <v>904</v>
      </c>
      <c r="Q26" s="22">
        <v>1888</v>
      </c>
      <c r="R26" s="22">
        <v>174</v>
      </c>
      <c r="S26" s="22">
        <v>370</v>
      </c>
      <c r="T26" s="64">
        <f>(P26/Q26*100)-100</f>
        <v>-52.11864406779661</v>
      </c>
      <c r="U26" s="76">
        <v>1888</v>
      </c>
      <c r="V26" s="14">
        <f>P26/O26</f>
        <v>150.66666666666666</v>
      </c>
      <c r="W26" s="74">
        <f>SUM(U26,P26)</f>
        <v>2792</v>
      </c>
      <c r="X26" s="74">
        <v>370</v>
      </c>
      <c r="Y26" s="75">
        <f>SUM(X26,R26)</f>
        <v>544</v>
      </c>
    </row>
    <row r="27" spans="1:25" ht="12.75">
      <c r="A27" s="72">
        <v>14</v>
      </c>
      <c r="B27" s="72">
        <v>13</v>
      </c>
      <c r="C27" s="4" t="s">
        <v>63</v>
      </c>
      <c r="D27" s="4" t="s">
        <v>64</v>
      </c>
      <c r="E27" s="15" t="s">
        <v>46</v>
      </c>
      <c r="F27" s="15" t="s">
        <v>62</v>
      </c>
      <c r="G27" s="37">
        <v>5</v>
      </c>
      <c r="H27" s="37">
        <v>7</v>
      </c>
      <c r="I27" s="24">
        <v>446</v>
      </c>
      <c r="J27" s="24">
        <v>522</v>
      </c>
      <c r="K27" s="22">
        <v>79</v>
      </c>
      <c r="L27" s="22">
        <v>94</v>
      </c>
      <c r="M27" s="64">
        <f>(I27/J27*100)-100</f>
        <v>-14.559386973180082</v>
      </c>
      <c r="N27" s="14">
        <f>I27/H27</f>
        <v>63.714285714285715</v>
      </c>
      <c r="O27" s="37">
        <v>7</v>
      </c>
      <c r="P27" s="22">
        <v>772</v>
      </c>
      <c r="Q27" s="22">
        <v>788</v>
      </c>
      <c r="R27" s="22">
        <v>140</v>
      </c>
      <c r="S27" s="22">
        <v>151</v>
      </c>
      <c r="T27" s="64">
        <f>(P27/Q27*100)-100</f>
        <v>-2.030456852791872</v>
      </c>
      <c r="U27" s="74">
        <v>8979</v>
      </c>
      <c r="V27" s="14">
        <f>P27/O27</f>
        <v>110.28571428571429</v>
      </c>
      <c r="W27" s="74">
        <f>SUM(U27,P27)</f>
        <v>9751</v>
      </c>
      <c r="X27" s="76">
        <v>1733</v>
      </c>
      <c r="Y27" s="75">
        <f>SUM(X27,R27)</f>
        <v>1873</v>
      </c>
    </row>
    <row r="28" spans="1:25" ht="12.75">
      <c r="A28" s="72">
        <v>15</v>
      </c>
      <c r="B28" s="72">
        <v>14</v>
      </c>
      <c r="C28" s="4" t="s">
        <v>59</v>
      </c>
      <c r="D28" s="4" t="s">
        <v>59</v>
      </c>
      <c r="E28" s="15" t="s">
        <v>55</v>
      </c>
      <c r="F28" s="15" t="s">
        <v>47</v>
      </c>
      <c r="G28" s="37">
        <v>7</v>
      </c>
      <c r="H28" s="37">
        <v>10</v>
      </c>
      <c r="I28" s="24">
        <v>169</v>
      </c>
      <c r="J28" s="24">
        <v>398</v>
      </c>
      <c r="K28" s="22">
        <v>30</v>
      </c>
      <c r="L28" s="22">
        <v>70</v>
      </c>
      <c r="M28" s="64">
        <f>(I28/J28*100)-100</f>
        <v>-57.537688442211056</v>
      </c>
      <c r="N28" s="14">
        <f>I28/H28</f>
        <v>16.9</v>
      </c>
      <c r="O28" s="73">
        <v>10</v>
      </c>
      <c r="P28" s="14">
        <v>333</v>
      </c>
      <c r="Q28" s="14">
        <v>743</v>
      </c>
      <c r="R28" s="14">
        <v>61</v>
      </c>
      <c r="S28" s="14">
        <v>138</v>
      </c>
      <c r="T28" s="64">
        <f>(P28/Q28*100)-100</f>
        <v>-55.181695827725434</v>
      </c>
      <c r="U28" s="97">
        <v>17821</v>
      </c>
      <c r="V28" s="14">
        <f>P28/O28</f>
        <v>33.3</v>
      </c>
      <c r="W28" s="74">
        <f>SUM(U28,P28)</f>
        <v>18154</v>
      </c>
      <c r="X28" s="76">
        <v>4230</v>
      </c>
      <c r="Y28" s="75">
        <f>SUM(X28,R28)</f>
        <v>4291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100"/>
      <c r="L29" s="100"/>
      <c r="M29" s="64"/>
      <c r="N29" s="14"/>
      <c r="O29" s="38"/>
      <c r="P29" s="14"/>
      <c r="Q29" s="14"/>
      <c r="R29" s="14"/>
      <c r="S29" s="14"/>
      <c r="T29" s="64"/>
      <c r="U29" s="74"/>
      <c r="V29" s="14"/>
      <c r="W29" s="74"/>
      <c r="X29" s="76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3"/>
      <c r="D31" s="4"/>
      <c r="E31" s="15"/>
      <c r="F31" s="15"/>
      <c r="G31" s="37"/>
      <c r="H31" s="37"/>
      <c r="I31" s="91"/>
      <c r="J31" s="91"/>
      <c r="K31" s="99"/>
      <c r="L31" s="99"/>
      <c r="M31" s="64"/>
      <c r="N31" s="14"/>
      <c r="O31" s="73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183</v>
      </c>
      <c r="I34" s="31">
        <f>SUM(I14:I33)</f>
        <v>71480</v>
      </c>
      <c r="J34" s="31">
        <v>232940</v>
      </c>
      <c r="K34" s="31">
        <f>SUM(K14:K33)</f>
        <v>12627</v>
      </c>
      <c r="L34" s="31">
        <v>44683</v>
      </c>
      <c r="M34" s="68">
        <f>(I34/J34*100)-100</f>
        <v>-69.31398643427492</v>
      </c>
      <c r="N34" s="32">
        <f>I34/H34</f>
        <v>390.60109289617486</v>
      </c>
      <c r="O34" s="34">
        <f>SUM(O14:O33)</f>
        <v>183</v>
      </c>
      <c r="P34" s="31">
        <f>SUM(P14:P33)</f>
        <v>131657</v>
      </c>
      <c r="Q34" s="31">
        <v>348995</v>
      </c>
      <c r="R34" s="31">
        <f>SUM(R14:R33)</f>
        <v>25648</v>
      </c>
      <c r="S34" s="31">
        <v>70166</v>
      </c>
      <c r="T34" s="68">
        <f>(P34/Q34*100)-100</f>
        <v>-62.27539076491067</v>
      </c>
      <c r="U34" s="31">
        <f>SUM(U14:U33)</f>
        <v>1269370</v>
      </c>
      <c r="V34" s="86">
        <f>P34/O34</f>
        <v>719.4371584699453</v>
      </c>
      <c r="W34" s="88">
        <f>SUM(U34,P34)</f>
        <v>1401027</v>
      </c>
      <c r="X34" s="87">
        <f>SUM(X14:X33)</f>
        <v>243905</v>
      </c>
      <c r="Y34" s="35">
        <f>SUM(Y14:Y33)</f>
        <v>269553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05 - Jul</v>
      </c>
      <c r="L4" s="20"/>
      <c r="M4" s="62" t="str">
        <f>'WEEKLY COMPETITIVE REPORT'!M4</f>
        <v>07 -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0.7679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04 - Jul</v>
      </c>
      <c r="L5" s="7"/>
      <c r="M5" s="63" t="str">
        <f>'WEEKLY COMPETITIVE REPORT'!M5</f>
        <v>10 -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41466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LONE RANGER</v>
      </c>
      <c r="D14" s="4" t="str">
        <f>'WEEKLY COMPETITIVE REPORT'!D14</f>
        <v>OSAMLJENI JEZDEC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18984.242739940095</v>
      </c>
      <c r="J14" s="14">
        <f>'WEEKLY COMPETITIVE REPORT'!J14/Y4</f>
        <v>0</v>
      </c>
      <c r="K14" s="22">
        <f>'WEEKLY COMPETITIVE REPORT'!K14</f>
        <v>2654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1116.7201611729467</v>
      </c>
      <c r="O14" s="37">
        <f>'WEEKLY COMPETITIVE REPORT'!O14</f>
        <v>17</v>
      </c>
      <c r="P14" s="14">
        <f>'WEEKLY COMPETITIVE REPORT'!P14/Y4</f>
        <v>33527.803099361896</v>
      </c>
      <c r="Q14" s="14">
        <f>'WEEKLY COMPETITIVE REPORT'!Q14/Y4</f>
        <v>0</v>
      </c>
      <c r="R14" s="22">
        <f>'WEEKLY COMPETITIVE REPORT'!R14</f>
        <v>5126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1343.9249902331032</v>
      </c>
      <c r="V14" s="14">
        <f aca="true" t="shared" si="1" ref="V14:V20">P14/O14</f>
        <v>1972.2237117271704</v>
      </c>
      <c r="W14" s="25">
        <f aca="true" t="shared" si="2" ref="W14:W20">P14+U14</f>
        <v>34871.728089595</v>
      </c>
      <c r="X14" s="22">
        <f>'WEEKLY COMPETITIVE REPORT'!X14</f>
        <v>177</v>
      </c>
      <c r="Y14" s="56">
        <f>'WEEKLY COMPETITIVE REPORT'!Y14</f>
        <v>5303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INTERNSHIP</v>
      </c>
      <c r="D15" s="4" t="str">
        <f>'WEEKLY COMPETITIVE REPORT'!D15</f>
        <v>PRIPRAVNIKA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11</v>
      </c>
      <c r="I15" s="14">
        <f>'WEEKLY COMPETITIVE REPORT'!I15/Y4</f>
        <v>13298.60658939966</v>
      </c>
      <c r="J15" s="14">
        <f>'WEEKLY COMPETITIVE REPORT'!J15/Y4</f>
        <v>21078.265399140513</v>
      </c>
      <c r="K15" s="22">
        <f>'WEEKLY COMPETITIVE REPORT'!K15</f>
        <v>1810</v>
      </c>
      <c r="L15" s="22">
        <f>'WEEKLY COMPETITIVE REPORT'!L15</f>
        <v>2900</v>
      </c>
      <c r="M15" s="64">
        <f>'WEEKLY COMPETITIVE REPORT'!M15</f>
        <v>-36.908439392067216</v>
      </c>
      <c r="N15" s="14">
        <f t="shared" si="0"/>
        <v>1208.964235399969</v>
      </c>
      <c r="O15" s="37">
        <f>'WEEKLY COMPETITIVE REPORT'!O15</f>
        <v>11</v>
      </c>
      <c r="P15" s="14">
        <f>'WEEKLY COMPETITIVE REPORT'!P15/Y4</f>
        <v>25981.247558275816</v>
      </c>
      <c r="Q15" s="14">
        <f>'WEEKLY COMPETITIVE REPORT'!Q15/Y4</f>
        <v>37321.26578981638</v>
      </c>
      <c r="R15" s="22">
        <f>'WEEKLY COMPETITIVE REPORT'!R15</f>
        <v>4018</v>
      </c>
      <c r="S15" s="22">
        <f>'WEEKLY COMPETITIVE REPORT'!S15</f>
        <v>5811</v>
      </c>
      <c r="T15" s="64">
        <f>'WEEKLY COMPETITIVE REPORT'!T15</f>
        <v>-30.384870372308868</v>
      </c>
      <c r="U15" s="14">
        <f>'WEEKLY COMPETITIVE REPORT'!U15/Y4</f>
        <v>39265.52936580284</v>
      </c>
      <c r="V15" s="14">
        <f t="shared" si="1"/>
        <v>2361.931596206892</v>
      </c>
      <c r="W15" s="25">
        <f t="shared" si="2"/>
        <v>65246.77692407866</v>
      </c>
      <c r="X15" s="22">
        <f>'WEEKLY COMPETITIVE REPORT'!X15</f>
        <v>6087</v>
      </c>
      <c r="Y15" s="56">
        <f>'WEEKLY COMPETITIVE REPORT'!Y15</f>
        <v>10105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WORLD WAR Z</v>
      </c>
      <c r="D16" s="4" t="str">
        <f>'WEEKLY COMPETITIVE REPORT'!D16</f>
        <v>SVETOVNA VOJNA Z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2</v>
      </c>
      <c r="H16" s="37">
        <f>'WEEKLY COMPETITIVE REPORT'!H16</f>
        <v>17</v>
      </c>
      <c r="I16" s="14">
        <f>'WEEKLY COMPETITIVE REPORT'!I16/Y4</f>
        <v>11778.877458002344</v>
      </c>
      <c r="J16" s="14">
        <f>'WEEKLY COMPETITIVE REPORT'!J16/Y4</f>
        <v>19199.11446802969</v>
      </c>
      <c r="K16" s="22">
        <f>'WEEKLY COMPETITIVE REPORT'!K16</f>
        <v>1502</v>
      </c>
      <c r="L16" s="22">
        <f>'WEEKLY COMPETITIVE REPORT'!L16</f>
        <v>2508</v>
      </c>
      <c r="M16" s="64">
        <f>'WEEKLY COMPETITIVE REPORT'!M16</f>
        <v>-38.64885030183815</v>
      </c>
      <c r="N16" s="14">
        <f t="shared" si="0"/>
        <v>692.8751445883731</v>
      </c>
      <c r="O16" s="37">
        <f>'WEEKLY COMPETITIVE REPORT'!O16</f>
        <v>17</v>
      </c>
      <c r="P16" s="14">
        <f>'WEEKLY COMPETITIVE REPORT'!P16/Y4</f>
        <v>21126.448756348484</v>
      </c>
      <c r="Q16" s="14">
        <f>'WEEKLY COMPETITIVE REPORT'!Q16/Y4</f>
        <v>36000.78135173851</v>
      </c>
      <c r="R16" s="22">
        <f>'WEEKLY COMPETITIVE REPORT'!R16</f>
        <v>3041</v>
      </c>
      <c r="S16" s="22">
        <f>'WEEKLY COMPETITIVE REPORT'!S16</f>
        <v>5148</v>
      </c>
      <c r="T16" s="64">
        <f>'WEEKLY COMPETITIVE REPORT'!T16</f>
        <v>-41.316693796346534</v>
      </c>
      <c r="U16" s="14">
        <f>'WEEKLY COMPETITIVE REPORT'!U16/Y4</f>
        <v>105468.15991665582</v>
      </c>
      <c r="V16" s="14">
        <f t="shared" si="1"/>
        <v>1242.7322797852048</v>
      </c>
      <c r="W16" s="25">
        <f t="shared" si="2"/>
        <v>126594.6086730043</v>
      </c>
      <c r="X16" s="22">
        <f>'WEEKLY COMPETITIVE REPORT'!X16</f>
        <v>15591</v>
      </c>
      <c r="Y16" s="56">
        <f>'WEEKLY COMPETITIVE REPORT'!Y16</f>
        <v>18632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MONSTERS UNIVERSITY 3D</v>
      </c>
      <c r="D17" s="4" t="str">
        <f>'WEEKLY COMPETITIVE REPORT'!D17</f>
        <v>POŠASTI Z UNIVERZE 3D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2</v>
      </c>
      <c r="H17" s="37">
        <f>'WEEKLY COMPETITIVE REPORT'!H17</f>
        <v>17</v>
      </c>
      <c r="I17" s="14">
        <f>'WEEKLY COMPETITIVE REPORT'!I17/Y4</f>
        <v>10233.103268654773</v>
      </c>
      <c r="J17" s="14">
        <f>'WEEKLY COMPETITIVE REPORT'!J17/Y4</f>
        <v>13241.307461909102</v>
      </c>
      <c r="K17" s="22">
        <f>'WEEKLY COMPETITIVE REPORT'!K17</f>
        <v>1437</v>
      </c>
      <c r="L17" s="22">
        <f>'WEEKLY COMPETITIVE REPORT'!L17</f>
        <v>1960</v>
      </c>
      <c r="M17" s="64">
        <f>'WEEKLY COMPETITIVE REPORT'!M17</f>
        <v>-22.718332022029898</v>
      </c>
      <c r="N17" s="14">
        <f t="shared" si="0"/>
        <v>601.9472510973396</v>
      </c>
      <c r="O17" s="37">
        <f>'WEEKLY COMPETITIVE REPORT'!O17</f>
        <v>17</v>
      </c>
      <c r="P17" s="14">
        <f>'WEEKLY COMPETITIVE REPORT'!P17/Y4</f>
        <v>20049.485610105483</v>
      </c>
      <c r="Q17" s="14">
        <f>'WEEKLY COMPETITIVE REPORT'!Q17/Y4</f>
        <v>26464.383383253025</v>
      </c>
      <c r="R17" s="22">
        <f>'WEEKLY COMPETITIVE REPORT'!R17</f>
        <v>3097</v>
      </c>
      <c r="S17" s="22">
        <f>'WEEKLY COMPETITIVE REPORT'!S17</f>
        <v>4196</v>
      </c>
      <c r="T17" s="64">
        <f>'WEEKLY COMPETITIVE REPORT'!T17</f>
        <v>-24.239740183052845</v>
      </c>
      <c r="U17" s="14">
        <f>'WEEKLY COMPETITIVE REPORT'!U17/Y4</f>
        <v>81050.91808829275</v>
      </c>
      <c r="V17" s="14">
        <f t="shared" si="1"/>
        <v>1179.3815064767932</v>
      </c>
      <c r="W17" s="25">
        <f t="shared" si="2"/>
        <v>101100.40369839824</v>
      </c>
      <c r="X17" s="22">
        <f>'WEEKLY COMPETITIVE REPORT'!X17</f>
        <v>12653</v>
      </c>
      <c r="Y17" s="56">
        <f>'WEEKLY COMPETITIVE REPORT'!Y17</f>
        <v>15750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MAN OF STEEL</v>
      </c>
      <c r="D18" s="4" t="str">
        <f>'WEEKLY COMPETITIVE REPORT'!D18</f>
        <v>JEKLENI MOŽ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18</v>
      </c>
      <c r="I18" s="14">
        <f>'WEEKLY COMPETITIVE REPORT'!I18/Y4</f>
        <v>6987.889048053132</v>
      </c>
      <c r="J18" s="14">
        <f>'WEEKLY COMPETITIVE REPORT'!J18/Y4</f>
        <v>14775.36137517906</v>
      </c>
      <c r="K18" s="22">
        <f>'WEEKLY COMPETITIVE REPORT'!K18</f>
        <v>869</v>
      </c>
      <c r="L18" s="22">
        <f>'WEEKLY COMPETITIVE REPORT'!L18</f>
        <v>1834</v>
      </c>
      <c r="M18" s="64">
        <f>'WEEKLY COMPETITIVE REPORT'!M18</f>
        <v>-52.70579940066984</v>
      </c>
      <c r="N18" s="14">
        <f t="shared" si="0"/>
        <v>388.216058225174</v>
      </c>
      <c r="O18" s="37">
        <f>'WEEKLY COMPETITIVE REPORT'!O18</f>
        <v>18</v>
      </c>
      <c r="P18" s="14">
        <f>'WEEKLY COMPETITIVE REPORT'!P18/Y4</f>
        <v>14087.771845292355</v>
      </c>
      <c r="Q18" s="14">
        <f>'WEEKLY COMPETITIVE REPORT'!Q18/Y4</f>
        <v>27597.34340408907</v>
      </c>
      <c r="R18" s="22">
        <f>'WEEKLY COMPETITIVE REPORT'!R18</f>
        <v>1948</v>
      </c>
      <c r="S18" s="22">
        <f>'WEEKLY COMPETITIVE REPORT'!S18</f>
        <v>3770</v>
      </c>
      <c r="T18" s="64">
        <f>'WEEKLY COMPETITIVE REPORT'!T18</f>
        <v>-48.9524348810872</v>
      </c>
      <c r="U18" s="14">
        <f>'WEEKLY COMPETITIVE REPORT'!U18/Y4</f>
        <v>97420.23701002734</v>
      </c>
      <c r="V18" s="14">
        <f t="shared" si="1"/>
        <v>782.6539914051308</v>
      </c>
      <c r="W18" s="25">
        <f t="shared" si="2"/>
        <v>111508.0088553197</v>
      </c>
      <c r="X18" s="22">
        <f>'WEEKLY COMPETITIVE REPORT'!X18</f>
        <v>13338</v>
      </c>
      <c r="Y18" s="56">
        <f>'WEEKLY COMPETITIVE REPORT'!Y18</f>
        <v>15286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NOW YOU SEE ME</v>
      </c>
      <c r="D19" s="4" t="str">
        <f>'WEEKLY COMPETITIVE REPORT'!D19</f>
        <v>MOJSTRI ILUZIJ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9</v>
      </c>
      <c r="I19" s="14">
        <f>'WEEKLY COMPETITIVE REPORT'!I19/Y4</f>
        <v>6427.920302122672</v>
      </c>
      <c r="J19" s="14">
        <f>'WEEKLY COMPETITIVE REPORT'!J19/Y4</f>
        <v>8176.845943482224</v>
      </c>
      <c r="K19" s="22">
        <f>'WEEKLY COMPETITIVE REPORT'!K19</f>
        <v>854</v>
      </c>
      <c r="L19" s="22">
        <f>'WEEKLY COMPETITIVE REPORT'!L19</f>
        <v>1094</v>
      </c>
      <c r="M19" s="64">
        <f>'WEEKLY COMPETITIVE REPORT'!M19</f>
        <v>-21.38875617136486</v>
      </c>
      <c r="N19" s="14">
        <f t="shared" si="0"/>
        <v>714.2133669025192</v>
      </c>
      <c r="O19" s="37">
        <f>'WEEKLY COMPETITIVE REPORT'!O19</f>
        <v>9</v>
      </c>
      <c r="P19" s="14">
        <f>'WEEKLY COMPETITIVE REPORT'!P19/Y4</f>
        <v>12178.669097538741</v>
      </c>
      <c r="Q19" s="14">
        <f>'WEEKLY COMPETITIVE REPORT'!Q19/Y4</f>
        <v>15418.674306550332</v>
      </c>
      <c r="R19" s="22">
        <f>'WEEKLY COMPETITIVE REPORT'!R19</f>
        <v>1767</v>
      </c>
      <c r="S19" s="22">
        <f>'WEEKLY COMPETITIVE REPORT'!S19</f>
        <v>2274</v>
      </c>
      <c r="T19" s="64">
        <f>'WEEKLY COMPETITIVE REPORT'!T19</f>
        <v>-21.013513513513516</v>
      </c>
      <c r="U19" s="14">
        <f>'WEEKLY COMPETITIVE REPORT'!U19/Y4</f>
        <v>71975.51764552676</v>
      </c>
      <c r="V19" s="14">
        <f t="shared" si="1"/>
        <v>1353.1854552820823</v>
      </c>
      <c r="W19" s="25">
        <f t="shared" si="2"/>
        <v>84154.18674306551</v>
      </c>
      <c r="X19" s="22">
        <f>'WEEKLY COMPETITIVE REPORT'!X19</f>
        <v>10739</v>
      </c>
      <c r="Y19" s="56">
        <f>'WEEKLY COMPETITIVE REPORT'!Y19</f>
        <v>12506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HANGOVER 3</v>
      </c>
      <c r="D20" s="4" t="str">
        <f>'WEEKLY COMPETITIVE REPORT'!D20</f>
        <v>PREKROKANA NOČ 3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5</v>
      </c>
      <c r="H20" s="37">
        <f>'WEEKLY COMPETITIVE REPORT'!H20</f>
        <v>11</v>
      </c>
      <c r="I20" s="14">
        <f>'WEEKLY COMPETITIVE REPORT'!I20/Y4</f>
        <v>6752.1812736033335</v>
      </c>
      <c r="J20" s="14">
        <f>'WEEKLY COMPETITIVE REPORT'!J20/Y4</f>
        <v>10201.849199114467</v>
      </c>
      <c r="K20" s="22">
        <f>'WEEKLY COMPETITIVE REPORT'!K20</f>
        <v>933</v>
      </c>
      <c r="L20" s="22">
        <f>'WEEKLY COMPETITIVE REPORT'!L20</f>
        <v>1420</v>
      </c>
      <c r="M20" s="64">
        <f>'WEEKLY COMPETITIVE REPORT'!M20</f>
        <v>-33.81414347715088</v>
      </c>
      <c r="N20" s="14">
        <f t="shared" si="0"/>
        <v>613.8346612366666</v>
      </c>
      <c r="O20" s="37">
        <f>'WEEKLY COMPETITIVE REPORT'!O20</f>
        <v>11</v>
      </c>
      <c r="P20" s="14">
        <f>'WEEKLY COMPETITIVE REPORT'!P20/Y4</f>
        <v>11119.93749186092</v>
      </c>
      <c r="Q20" s="14">
        <f>'WEEKLY COMPETITIVE REPORT'!Q20/Y4</f>
        <v>17310.84776663628</v>
      </c>
      <c r="R20" s="22">
        <f>'WEEKLY COMPETITIVE REPORT'!R20</f>
        <v>1710</v>
      </c>
      <c r="S20" s="22">
        <f>'WEEKLY COMPETITIVE REPORT'!S20</f>
        <v>2627</v>
      </c>
      <c r="T20" s="64">
        <f>'WEEKLY COMPETITIVE REPORT'!T20</f>
        <v>-35.7631836304822</v>
      </c>
      <c r="U20" s="14">
        <f>'WEEKLY COMPETITIVE REPORT'!U20/Y4</f>
        <v>409234.2752962625</v>
      </c>
      <c r="V20" s="14">
        <f t="shared" si="1"/>
        <v>1010.9034083509927</v>
      </c>
      <c r="W20" s="25">
        <f t="shared" si="2"/>
        <v>420354.21278812346</v>
      </c>
      <c r="X20" s="22">
        <f>'WEEKLY COMPETITIVE REPORT'!X20</f>
        <v>61771</v>
      </c>
      <c r="Y20" s="56">
        <f>'WEEKLY COMPETITIVE REPORT'!Y20</f>
        <v>63481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WINGS</v>
      </c>
      <c r="D21" s="4" t="str">
        <f>'WEEKLY COMPETITIVE REPORT'!D21</f>
        <v>KRILA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1</v>
      </c>
      <c r="H21" s="37">
        <f>'WEEKLY COMPETITIVE REPORT'!H21</f>
        <v>10</v>
      </c>
      <c r="I21" s="14">
        <f>'WEEKLY COMPETITIVE REPORT'!I21/Y4</f>
        <v>5416.0698007553065</v>
      </c>
      <c r="J21" s="14">
        <f>'WEEKLY COMPETITIVE REPORT'!J21/Y4</f>
        <v>6672.743846855059</v>
      </c>
      <c r="K21" s="22">
        <f>'WEEKLY COMPETITIVE REPORT'!K21</f>
        <v>797</v>
      </c>
      <c r="L21" s="22">
        <f>'WEEKLY COMPETITIVE REPORT'!L21</f>
        <v>1035</v>
      </c>
      <c r="M21" s="64">
        <f>'WEEKLY COMPETITIVE REPORT'!M21</f>
        <v>-18.832943013270892</v>
      </c>
      <c r="N21" s="14">
        <f aca="true" t="shared" si="3" ref="N21:N33">I21/H21</f>
        <v>541.6069800755306</v>
      </c>
      <c r="O21" s="37">
        <f>'WEEKLY COMPETITIVE REPORT'!O21</f>
        <v>10</v>
      </c>
      <c r="P21" s="14">
        <f>'WEEKLY COMPETITIVE REPORT'!P21/Y4</f>
        <v>9256.41359552025</v>
      </c>
      <c r="Q21" s="14">
        <f>'WEEKLY COMPETITIVE REPORT'!Q21/Y4</f>
        <v>11222.815470764423</v>
      </c>
      <c r="R21" s="22">
        <f>'WEEKLY COMPETITIVE REPORT'!R21</f>
        <v>1448</v>
      </c>
      <c r="S21" s="22">
        <f>'WEEKLY COMPETITIVE REPORT'!S21</f>
        <v>1832</v>
      </c>
      <c r="T21" s="64">
        <f>'WEEKLY COMPETITIVE REPORT'!T21</f>
        <v>-17.521466697609654</v>
      </c>
      <c r="U21" s="14">
        <f>'WEEKLY COMPETITIVE REPORT'!U21/Y4</f>
        <v>11821.851803620262</v>
      </c>
      <c r="V21" s="14">
        <f aca="true" t="shared" si="4" ref="V21:V33">P21/O21</f>
        <v>925.6413595520249</v>
      </c>
      <c r="W21" s="25">
        <f aca="true" t="shared" si="5" ref="W21:W33">P21+U21</f>
        <v>21078.26539914051</v>
      </c>
      <c r="X21" s="22">
        <f>'WEEKLY COMPETITIVE REPORT'!X21</f>
        <v>1970</v>
      </c>
      <c r="Y21" s="56">
        <f>'WEEKLY COMPETITIVE REPORT'!Y21</f>
        <v>3418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EPIC</v>
      </c>
      <c r="D22" s="4" t="str">
        <f>'WEEKLY COMPETITIVE REPORT'!D22</f>
        <v>SKRIVNOSTNI VARUHI GOZDA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4</v>
      </c>
      <c r="H22" s="37">
        <f>'WEEKLY COMPETITIVE REPORT'!H22</f>
        <v>18</v>
      </c>
      <c r="I22" s="14">
        <f>'WEEKLY COMPETITIVE REPORT'!I22/Y4</f>
        <v>4646.4383383253025</v>
      </c>
      <c r="J22" s="14">
        <f>'WEEKLY COMPETITIVE REPORT'!J22/Y4</f>
        <v>6786.039848938663</v>
      </c>
      <c r="K22" s="22">
        <f>'WEEKLY COMPETITIVE REPORT'!K22</f>
        <v>626</v>
      </c>
      <c r="L22" s="22">
        <f>'WEEKLY COMPETITIVE REPORT'!L22</f>
        <v>893</v>
      </c>
      <c r="M22" s="64">
        <f>'WEEKLY COMPETITIVE REPORT'!M22</f>
        <v>-31.529456918057946</v>
      </c>
      <c r="N22" s="14">
        <f t="shared" si="3"/>
        <v>258.1354632402946</v>
      </c>
      <c r="O22" s="37">
        <f>'WEEKLY COMPETITIVE REPORT'!O22</f>
        <v>18</v>
      </c>
      <c r="P22" s="14">
        <f>'WEEKLY COMPETITIVE REPORT'!P22/Y4</f>
        <v>8975.126969657507</v>
      </c>
      <c r="Q22" s="14">
        <f>'WEEKLY COMPETITIVE REPORT'!Q22/Y4</f>
        <v>11618.700351608282</v>
      </c>
      <c r="R22" s="22">
        <f>'WEEKLY COMPETITIVE REPORT'!R22</f>
        <v>1342</v>
      </c>
      <c r="S22" s="22">
        <f>'WEEKLY COMPETITIVE REPORT'!S22</f>
        <v>1695</v>
      </c>
      <c r="T22" s="64">
        <f>'WEEKLY COMPETITIVE REPORT'!T22</f>
        <v>-22.752746021071516</v>
      </c>
      <c r="U22" s="14">
        <f>'WEEKLY COMPETITIVE REPORT'!U22/Y4</f>
        <v>129259.01810131528</v>
      </c>
      <c r="V22" s="14">
        <f t="shared" si="4"/>
        <v>498.6181649809726</v>
      </c>
      <c r="W22" s="25">
        <f t="shared" si="5"/>
        <v>138234.1450709728</v>
      </c>
      <c r="X22" s="22">
        <f>'WEEKLY COMPETITIVE REPORT'!X22</f>
        <v>18981</v>
      </c>
      <c r="Y22" s="56">
        <f>'WEEKLY COMPETITIVE REPORT'!Y22</f>
        <v>20323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FAST AND FURIOUS 6</v>
      </c>
      <c r="D23" s="4" t="str">
        <f>'WEEKLY COMPETITIVE REPORT'!D23</f>
        <v>HITRI IN DRZNI 6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6</v>
      </c>
      <c r="H23" s="37">
        <f>'WEEKLY COMPETITIVE REPORT'!H23</f>
        <v>11</v>
      </c>
      <c r="I23" s="14">
        <f>'WEEKLY COMPETITIVE REPORT'!I23/Y4</f>
        <v>4151.582237270478</v>
      </c>
      <c r="J23" s="14">
        <f>'WEEKLY COMPETITIVE REPORT'!J23/Y4</f>
        <v>5692.147415027998</v>
      </c>
      <c r="K23" s="22">
        <f>'WEEKLY COMPETITIVE REPORT'!K23</f>
        <v>565</v>
      </c>
      <c r="L23" s="22">
        <f>'WEEKLY COMPETITIVE REPORT'!L23</f>
        <v>781</v>
      </c>
      <c r="M23" s="64">
        <f>'WEEKLY COMPETITIVE REPORT'!M23</f>
        <v>-27.06474490963167</v>
      </c>
      <c r="N23" s="14">
        <f t="shared" si="3"/>
        <v>377.4165670245889</v>
      </c>
      <c r="O23" s="37">
        <f>'WEEKLY COMPETITIVE REPORT'!O23</f>
        <v>11</v>
      </c>
      <c r="P23" s="14">
        <f>'WEEKLY COMPETITIVE REPORT'!P23/Y4</f>
        <v>7021.747623388462</v>
      </c>
      <c r="Q23" s="14">
        <f>'WEEKLY COMPETITIVE REPORT'!Q23/Y4</f>
        <v>9902.331032686547</v>
      </c>
      <c r="R23" s="22">
        <f>'WEEKLY COMPETITIVE REPORT'!R23</f>
        <v>1009</v>
      </c>
      <c r="S23" s="22">
        <f>'WEEKLY COMPETITIVE REPORT'!S23</f>
        <v>1421</v>
      </c>
      <c r="T23" s="64">
        <f>'WEEKLY COMPETITIVE REPORT'!T23</f>
        <v>-29.08995265649658</v>
      </c>
      <c r="U23" s="14">
        <f>'WEEKLY COMPETITIVE REPORT'!U23/Y4</f>
        <v>471254.0695403047</v>
      </c>
      <c r="V23" s="14">
        <f t="shared" si="4"/>
        <v>638.3406930353148</v>
      </c>
      <c r="W23" s="25">
        <f t="shared" si="5"/>
        <v>478275.8171636932</v>
      </c>
      <c r="X23" s="22">
        <f>'WEEKLY COMPETITIVE REPORT'!X23</f>
        <v>69311</v>
      </c>
      <c r="Y23" s="56">
        <f>'WEEKLY COMPETITIVE REPORT'!Y23</f>
        <v>70320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GREAT GATSBY</v>
      </c>
      <c r="D24" s="4" t="str">
        <f>'WEEKLY COMPETITIVE REPORT'!D24</f>
        <v>VELIKI GATSBY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7</v>
      </c>
      <c r="H24" s="37">
        <f>'WEEKLY COMPETITIVE REPORT'!H24</f>
        <v>10</v>
      </c>
      <c r="I24" s="14">
        <f>'WEEKLY COMPETITIVE REPORT'!I24/Y4</f>
        <v>1500.1953379346269</v>
      </c>
      <c r="J24" s="14">
        <f>'WEEKLY COMPETITIVE REPORT'!J24/Y4</f>
        <v>1932.5432999088423</v>
      </c>
      <c r="K24" s="22">
        <f>'WEEKLY COMPETITIVE REPORT'!K24</f>
        <v>187</v>
      </c>
      <c r="L24" s="22">
        <f>'WEEKLY COMPETITIVE REPORT'!L24</f>
        <v>235</v>
      </c>
      <c r="M24" s="64">
        <f>'WEEKLY COMPETITIVE REPORT'!M24</f>
        <v>-22.37196765498652</v>
      </c>
      <c r="N24" s="14">
        <f t="shared" si="3"/>
        <v>150.0195337934627</v>
      </c>
      <c r="O24" s="37">
        <f>'WEEKLY COMPETITIVE REPORT'!O24</f>
        <v>10</v>
      </c>
      <c r="P24" s="14">
        <f>'WEEKLY COMPETITIVE REPORT'!P24/Y4</f>
        <v>2915.7442375309283</v>
      </c>
      <c r="Q24" s="14">
        <f>'WEEKLY COMPETITIVE REPORT'!Q24/Y4</f>
        <v>3858.575335330121</v>
      </c>
      <c r="R24" s="22">
        <f>'WEEKLY COMPETITIVE REPORT'!R24</f>
        <v>387</v>
      </c>
      <c r="S24" s="22">
        <f>'WEEKLY COMPETITIVE REPORT'!S24</f>
        <v>500</v>
      </c>
      <c r="T24" s="64">
        <f>'WEEKLY COMPETITIVE REPORT'!T24</f>
        <v>-24.434694566317916</v>
      </c>
      <c r="U24" s="14">
        <f>'WEEKLY COMPETITIVE REPORT'!U24/Y4</f>
        <v>139446.5425185571</v>
      </c>
      <c r="V24" s="14">
        <f t="shared" si="4"/>
        <v>291.57442375309284</v>
      </c>
      <c r="W24" s="25">
        <f t="shared" si="5"/>
        <v>142362.28675608803</v>
      </c>
      <c r="X24" s="22">
        <f>'WEEKLY COMPETITIVE REPORT'!X24</f>
        <v>18018</v>
      </c>
      <c r="Y24" s="56">
        <f>'WEEKLY COMPETITIVE REPORT'!Y24</f>
        <v>18405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AFTER EARTH</v>
      </c>
      <c r="D25" s="4" t="str">
        <f>'WEEKLY COMPETITIVE REPORT'!D25</f>
        <v>ČAS PO ZEMLJI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4</v>
      </c>
      <c r="H25" s="37">
        <f>'WEEKLY COMPETITIVE REPORT'!H25</f>
        <v>11</v>
      </c>
      <c r="I25" s="14">
        <f>'WEEKLY COMPETITIVE REPORT'!I25/Y4</f>
        <v>1528.8449016799061</v>
      </c>
      <c r="J25" s="14">
        <f>'WEEKLY COMPETITIVE REPORT'!J25/Y4</f>
        <v>1923.4275296262533</v>
      </c>
      <c r="K25" s="22">
        <f>'WEEKLY COMPETITIVE REPORT'!K25</f>
        <v>206</v>
      </c>
      <c r="L25" s="22">
        <f>'WEEKLY COMPETITIVE REPORT'!L25</f>
        <v>270</v>
      </c>
      <c r="M25" s="64">
        <f>'WEEKLY COMPETITIVE REPORT'!M25</f>
        <v>-20.514556533513883</v>
      </c>
      <c r="N25" s="14">
        <f t="shared" si="3"/>
        <v>138.98590015271873</v>
      </c>
      <c r="O25" s="37">
        <f>'WEEKLY COMPETITIVE REPORT'!O25</f>
        <v>11</v>
      </c>
      <c r="P25" s="14">
        <f>'WEEKLY COMPETITIVE REPORT'!P25/Y4</f>
        <v>2594.087771845292</v>
      </c>
      <c r="Q25" s="14">
        <f>'WEEKLY COMPETITIVE REPORT'!Q25/Y4</f>
        <v>3479.6197421539264</v>
      </c>
      <c r="R25" s="22">
        <f>'WEEKLY COMPETITIVE REPORT'!R25</f>
        <v>380</v>
      </c>
      <c r="S25" s="22">
        <f>'WEEKLY COMPETITIVE REPORT'!S25</f>
        <v>518</v>
      </c>
      <c r="T25" s="64">
        <f>'WEEKLY COMPETITIVE REPORT'!T25</f>
        <v>-25.449101796407177</v>
      </c>
      <c r="U25" s="14">
        <f>'WEEKLY COMPETITIVE REPORT'!U25/Y4</f>
        <v>58141.68511524938</v>
      </c>
      <c r="V25" s="14">
        <f t="shared" si="4"/>
        <v>235.82616107684473</v>
      </c>
      <c r="W25" s="25">
        <f t="shared" si="5"/>
        <v>60735.77288709467</v>
      </c>
      <c r="X25" s="22">
        <f>'WEEKLY COMPETITIVE REPORT'!X25</f>
        <v>8936</v>
      </c>
      <c r="Y25" s="56">
        <f>'WEEKLY COMPETITIVE REPORT'!Y25</f>
        <v>9316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POPULAIRE</v>
      </c>
      <c r="D26" s="4" t="str">
        <f>'WEEKLY COMPETITIVE REPORT'!D26</f>
        <v>NERODNA TAJINCA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1</v>
      </c>
      <c r="H26" s="37">
        <f>'WEEKLY COMPETITIVE REPORT'!H26</f>
        <v>6</v>
      </c>
      <c r="I26" s="14">
        <f>'WEEKLY COMPETITIVE REPORT'!I26/Y4</f>
        <v>578.2002864956374</v>
      </c>
      <c r="J26" s="14">
        <f>'WEEKLY COMPETITIVE REPORT'!J26/Y4</f>
        <v>1459.8254981117332</v>
      </c>
      <c r="K26" s="22">
        <f>'WEEKLY COMPETITIVE REPORT'!K26</f>
        <v>78</v>
      </c>
      <c r="L26" s="22">
        <f>'WEEKLY COMPETITIVE REPORT'!L26</f>
        <v>199</v>
      </c>
      <c r="M26" s="64">
        <f>'WEEKLY COMPETITIVE REPORT'!M26</f>
        <v>-60.39250669045495</v>
      </c>
      <c r="N26" s="14">
        <f t="shared" si="3"/>
        <v>96.36671441593957</v>
      </c>
      <c r="O26" s="37">
        <f>'WEEKLY COMPETITIVE REPORT'!O26</f>
        <v>6</v>
      </c>
      <c r="P26" s="14">
        <f>'WEEKLY COMPETITIVE REPORT'!P26/Y4</f>
        <v>1177.236619351478</v>
      </c>
      <c r="Q26" s="14">
        <f>'WEEKLY COMPETITIVE REPORT'!Q26/Y4</f>
        <v>2458.6534705039717</v>
      </c>
      <c r="R26" s="22">
        <f>'WEEKLY COMPETITIVE REPORT'!R26</f>
        <v>174</v>
      </c>
      <c r="S26" s="22">
        <f>'WEEKLY COMPETITIVE REPORT'!S26</f>
        <v>370</v>
      </c>
      <c r="T26" s="64">
        <f>'WEEKLY COMPETITIVE REPORT'!T26</f>
        <v>-52.11864406779661</v>
      </c>
      <c r="U26" s="14">
        <f>'WEEKLY COMPETITIVE REPORT'!U26/Y4</f>
        <v>2458.6534705039717</v>
      </c>
      <c r="V26" s="14">
        <f t="shared" si="4"/>
        <v>196.20610322524635</v>
      </c>
      <c r="W26" s="25">
        <f t="shared" si="5"/>
        <v>3635.89008985545</v>
      </c>
      <c r="X26" s="22">
        <f>'WEEKLY COMPETITIVE REPORT'!X26</f>
        <v>370</v>
      </c>
      <c r="Y26" s="56">
        <f>'WEEKLY COMPETITIVE REPORT'!Y26</f>
        <v>544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ARBITRAGE</v>
      </c>
      <c r="D27" s="4" t="str">
        <f>'WEEKLY COMPETITIVE REPORT'!D27</f>
        <v>ARBITRAŽA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5</v>
      </c>
      <c r="H27" s="37">
        <f>'WEEKLY COMPETITIVE REPORT'!H27</f>
        <v>7</v>
      </c>
      <c r="I27" s="14">
        <f>'WEEKLY COMPETITIVE REPORT'!I27/Y4</f>
        <v>580.8047922906628</v>
      </c>
      <c r="J27" s="14">
        <f>'WEEKLY COMPETITIVE REPORT'!J27/Y17</f>
        <v>0.03314285714285714</v>
      </c>
      <c r="K27" s="22">
        <f>'WEEKLY COMPETITIVE REPORT'!K27</f>
        <v>79</v>
      </c>
      <c r="L27" s="22">
        <f>'WEEKLY COMPETITIVE REPORT'!L27</f>
        <v>94</v>
      </c>
      <c r="M27" s="64">
        <f>'WEEKLY COMPETITIVE REPORT'!M27</f>
        <v>-14.559386973180082</v>
      </c>
      <c r="N27" s="14">
        <f t="shared" si="3"/>
        <v>82.9721131843804</v>
      </c>
      <c r="O27" s="37">
        <f>'WEEKLY COMPETITIVE REPORT'!O27</f>
        <v>7</v>
      </c>
      <c r="P27" s="14">
        <f>'WEEKLY COMPETITIVE REPORT'!P27/Y4</f>
        <v>1005.339236879802</v>
      </c>
      <c r="Q27" s="14">
        <f>'WEEKLY COMPETITIVE REPORT'!Q27/Y17</f>
        <v>0.05003174603174603</v>
      </c>
      <c r="R27" s="22">
        <f>'WEEKLY COMPETITIVE REPORT'!R27</f>
        <v>140</v>
      </c>
      <c r="S27" s="22">
        <f>'WEEKLY COMPETITIVE REPORT'!S27</f>
        <v>151</v>
      </c>
      <c r="T27" s="64">
        <f>'WEEKLY COMPETITIVE REPORT'!T27</f>
        <v>-2.030456852791872</v>
      </c>
      <c r="U27" s="14">
        <f>'WEEKLY COMPETITIVE REPORT'!U27/Y17</f>
        <v>0.5700952380952381</v>
      </c>
      <c r="V27" s="14">
        <f t="shared" si="4"/>
        <v>143.61989098282885</v>
      </c>
      <c r="W27" s="25">
        <f t="shared" si="5"/>
        <v>1005.9093321178973</v>
      </c>
      <c r="X27" s="22">
        <f>'WEEKLY COMPETITIVE REPORT'!X27</f>
        <v>1733</v>
      </c>
      <c r="Y27" s="56">
        <f>'WEEKLY COMPETITIVE REPORT'!Y27</f>
        <v>1873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VAJE V OBJEMU</v>
      </c>
      <c r="D28" s="4" t="str">
        <f>'WEEKLY COMPETITIVE REPORT'!D28</f>
        <v>VAJE V OBJEMU</v>
      </c>
      <c r="E28" s="4" t="str">
        <f>'WEEKLY COMPETITIVE REPORT'!E28</f>
        <v>DOMES</v>
      </c>
      <c r="F28" s="4" t="str">
        <f>'WEEKLY COMPETITIVE REPORT'!F28</f>
        <v>Cinemania</v>
      </c>
      <c r="G28" s="37">
        <f>'WEEKLY COMPETITIVE REPORT'!G28</f>
        <v>7</v>
      </c>
      <c r="H28" s="37">
        <f>'WEEKLY COMPETITIVE REPORT'!H28</f>
        <v>10</v>
      </c>
      <c r="I28" s="14">
        <f>'WEEKLY COMPETITIVE REPORT'!I28/Y4</f>
        <v>220.08073967964577</v>
      </c>
      <c r="J28" s="14">
        <f>'WEEKLY COMPETITIVE REPORT'!J28/Y17</f>
        <v>0.02526984126984127</v>
      </c>
      <c r="K28" s="22">
        <f>'WEEKLY COMPETITIVE REPORT'!K28</f>
        <v>30</v>
      </c>
      <c r="L28" s="22">
        <f>'WEEKLY COMPETITIVE REPORT'!L28</f>
        <v>70</v>
      </c>
      <c r="M28" s="64">
        <f>'WEEKLY COMPETITIVE REPORT'!M28</f>
        <v>-57.537688442211056</v>
      </c>
      <c r="N28" s="14">
        <f t="shared" si="3"/>
        <v>22.008073967964577</v>
      </c>
      <c r="O28" s="37">
        <f>'WEEKLY COMPETITIVE REPORT'!O28</f>
        <v>10</v>
      </c>
      <c r="P28" s="14">
        <f>'WEEKLY COMPETITIVE REPORT'!P28/Y4</f>
        <v>433.65021487172805</v>
      </c>
      <c r="Q28" s="14">
        <f>'WEEKLY COMPETITIVE REPORT'!Q28/Y17</f>
        <v>0.047174603174603175</v>
      </c>
      <c r="R28" s="22">
        <f>'WEEKLY COMPETITIVE REPORT'!R28</f>
        <v>61</v>
      </c>
      <c r="S28" s="22">
        <f>'WEEKLY COMPETITIVE REPORT'!S28</f>
        <v>138</v>
      </c>
      <c r="T28" s="64">
        <f>'WEEKLY COMPETITIVE REPORT'!T28</f>
        <v>-55.181695827725434</v>
      </c>
      <c r="U28" s="14">
        <f>'WEEKLY COMPETITIVE REPORT'!U28/Y17</f>
        <v>1.1314920634920635</v>
      </c>
      <c r="V28" s="14">
        <f t="shared" si="4"/>
        <v>43.365021487172804</v>
      </c>
      <c r="W28" s="25">
        <f t="shared" si="5"/>
        <v>434.78170693522014</v>
      </c>
      <c r="X28" s="22">
        <f>'WEEKLY COMPETITIVE REPORT'!X28</f>
        <v>4230</v>
      </c>
      <c r="Y28" s="56">
        <f>'WEEKLY COMPETITIVE REPORT'!Y28</f>
        <v>4291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183</v>
      </c>
      <c r="I34" s="32">
        <f>SUM(I14:I33)</f>
        <v>93085.03711420757</v>
      </c>
      <c r="J34" s="31">
        <f>SUM(J14:J33)</f>
        <v>111139.52969802199</v>
      </c>
      <c r="K34" s="31">
        <f>SUM(K14:K33)</f>
        <v>12627</v>
      </c>
      <c r="L34" s="31">
        <f>SUM(L14:L33)</f>
        <v>15293</v>
      </c>
      <c r="M34" s="64">
        <f>'WEEKLY COMPETITIVE REPORT'!M34</f>
        <v>-69.31398643427492</v>
      </c>
      <c r="N34" s="32">
        <f>I34/H34</f>
        <v>508.6614049956698</v>
      </c>
      <c r="O34" s="40">
        <f>'WEEKLY COMPETITIVE REPORT'!O34</f>
        <v>183</v>
      </c>
      <c r="P34" s="31">
        <f>SUM(P14:P33)</f>
        <v>171450.70972782915</v>
      </c>
      <c r="Q34" s="31">
        <f>SUM(Q14:Q33)</f>
        <v>202654.0886114801</v>
      </c>
      <c r="R34" s="31">
        <f>SUM(R14:R33)</f>
        <v>25648</v>
      </c>
      <c r="S34" s="31">
        <f>SUM(S14:S33)</f>
        <v>30451</v>
      </c>
      <c r="T34" s="65">
        <f>P34/Q34-100%</f>
        <v>-0.15397359657259502</v>
      </c>
      <c r="U34" s="31">
        <f>SUM(U14:U33)</f>
        <v>1618142.084449653</v>
      </c>
      <c r="V34" s="32">
        <f>P34/O34</f>
        <v>936.8891241957876</v>
      </c>
      <c r="W34" s="31">
        <f>SUM(W14:W33)</f>
        <v>1789592.7941774828</v>
      </c>
      <c r="X34" s="31">
        <f>SUM(X14:X33)</f>
        <v>243905</v>
      </c>
      <c r="Y34" s="35">
        <f>SUM(Y14:Y33)</f>
        <v>269553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2013-07-11T11:02:27Z</dcterms:modified>
  <cp:category/>
  <cp:version/>
  <cp:contentType/>
  <cp:contentStatus/>
</cp:coreProperties>
</file>