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605" windowWidth="21540" windowHeight="1044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<sst xmlns="http://schemas.openxmlformats.org/spreadsheetml/2006/main" count="255" uniqueCount="96">
  <si>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</si>
  <si>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</si>
  <si>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</si>
  <si>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</si>
  <si>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</si>
  <si>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</si>
  <si>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</si>
  <si>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</si>
  <si>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</si>
  <si>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</si>
  <si>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</si>
  <si>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</si>
  <si>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</si>
  <si>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</si>
  <si>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</si>
  <si>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</si>
  <si>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</si>
  <si>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</si>
  <si>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</si>
  <si>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</si>
  <si>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</si>
  <si>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</si>
  <si>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</si>
  <si>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</si>
  <si>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</si>
  <si>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</si>
  <si>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</si>
  <si>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</si>
  <si>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</si>
  <si>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</si>
  <si>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</si>
  <si>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</si>
  <si>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</si>
  <si>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</si>
  <si>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</si>
  <si>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</si>
  <si>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</si>
  <si>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</si>
  <si>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</si>
  <si>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</si>
  <si>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</si>
  <si>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</si>
  <si>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</si>
  <si>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</si>
  <si>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</si>
  <si>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</si>
  <si>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</si>
  <si>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</si>
  <si>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</si>
  <si>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PAR</t>
  </si>
  <si>
    <t>FOX</t>
  </si>
  <si>
    <t>UNI</t>
  </si>
  <si>
    <t>New</t>
  </si>
  <si>
    <t>BVI</t>
  </si>
  <si>
    <t>CENEX</t>
  </si>
  <si>
    <t>SONY</t>
  </si>
  <si>
    <t>FAST AND FURIOUS 6</t>
  </si>
  <si>
    <t>HITRI IN DRZNI 6</t>
  </si>
  <si>
    <t>FIVIA</t>
  </si>
  <si>
    <t>HANGOVER 3</t>
  </si>
  <si>
    <t>PREKROKANA NOČ 3</t>
  </si>
  <si>
    <t>WB</t>
  </si>
  <si>
    <t>EPIC</t>
  </si>
  <si>
    <t>SKRIVNOSTNI VARUHI GOZDA</t>
  </si>
  <si>
    <t>NOW YOU SEE ME</t>
  </si>
  <si>
    <t>MOJSTRI ILUZIJ</t>
  </si>
  <si>
    <t>POŠASTI Z UNIVERZE 3D</t>
  </si>
  <si>
    <t>MONSTERS UNIVERSITY 3D</t>
  </si>
  <si>
    <t>WORLD WAR Z</t>
  </si>
  <si>
    <t>SVETOVNA VOJNA Z</t>
  </si>
  <si>
    <t>MAN OF STEEL</t>
  </si>
  <si>
    <t>JEKLENI MOŽ</t>
  </si>
  <si>
    <t>WINGS</t>
  </si>
  <si>
    <t>KRILA</t>
  </si>
  <si>
    <t>POPULAIRE</t>
  </si>
  <si>
    <t>NERODNA TAJINCA</t>
  </si>
  <si>
    <t>INTERNSHIP</t>
  </si>
  <si>
    <t>PRIPRAVNIKA</t>
  </si>
  <si>
    <t>LONE RANGER</t>
  </si>
  <si>
    <t>OSAMLJENI JEZDEC</t>
  </si>
  <si>
    <t>SVEĆENIKOVA DJECA</t>
  </si>
  <si>
    <t>DUHOVNIKOVI OTROCI</t>
  </si>
  <si>
    <t>HEAT</t>
  </si>
  <si>
    <t>PACIFIC RIM</t>
  </si>
  <si>
    <t>OGNJENI OBROČ</t>
  </si>
  <si>
    <t>18 - Jul</t>
  </si>
  <si>
    <t>24 - Jul</t>
  </si>
  <si>
    <t>19 - Jul</t>
  </si>
  <si>
    <t>21 - Jul</t>
  </si>
  <si>
    <t>LAS AVENTURAS DE TADEO JONES</t>
  </si>
  <si>
    <t>TAD JONES IN ISKANJE IZGUBLJENEGA MESTA</t>
  </si>
  <si>
    <t>DRZNI PAR</t>
  </si>
  <si>
    <t>PR'KONC SVETA</t>
  </si>
  <si>
    <t>WHITE HOUSE DOWN</t>
  </si>
  <si>
    <t>NAPAD NA BELO HIŠO</t>
  </si>
  <si>
    <t>THE WORLD'S END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</si>
</sst>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20" fontId="5" fillId="0" borderId="12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B14" sqref="B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87</v>
      </c>
      <c r="L4" s="20"/>
      <c r="M4" s="79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0.7679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85</v>
      </c>
      <c r="L5" s="7"/>
      <c r="M5" s="80" t="s">
        <v>86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41480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2</v>
      </c>
      <c r="C14" s="4" t="s">
        <v>82</v>
      </c>
      <c r="D14" s="4" t="s">
        <v>91</v>
      </c>
      <c r="E14" s="15" t="s">
        <v>50</v>
      </c>
      <c r="F14" s="15" t="s">
        <v>42</v>
      </c>
      <c r="G14" s="37">
        <v>2</v>
      </c>
      <c r="H14" s="37">
        <v>9</v>
      </c>
      <c r="I14" s="14">
        <v>7521</v>
      </c>
      <c r="J14" s="14">
        <v>10920</v>
      </c>
      <c r="K14" s="22">
        <v>1357</v>
      </c>
      <c r="L14" s="22">
        <v>1954</v>
      </c>
      <c r="M14" s="64">
        <f>(I14/J14*100)-100</f>
        <v>-31.12637362637362</v>
      </c>
      <c r="N14" s="14">
        <f>I14/H14</f>
        <v>835.6666666666666</v>
      </c>
      <c r="O14" s="73">
        <v>9</v>
      </c>
      <c r="P14" s="14">
        <v>15957</v>
      </c>
      <c r="Q14" s="14">
        <v>22487</v>
      </c>
      <c r="R14" s="14">
        <v>3255</v>
      </c>
      <c r="S14" s="14">
        <v>4540</v>
      </c>
      <c r="T14" s="64">
        <f>(P14/Q14*100)-100</f>
        <v>-29.039000311290962</v>
      </c>
      <c r="U14" s="95">
        <v>22487</v>
      </c>
      <c r="V14" s="14">
        <f>P14/O14</f>
        <v>1773</v>
      </c>
      <c r="W14" s="74">
        <f>SUM(U14,P14)</f>
        <v>38444</v>
      </c>
      <c r="X14" s="74">
        <v>4540</v>
      </c>
      <c r="Y14" s="75">
        <f>SUM(X14,R14)</f>
        <v>7795</v>
      </c>
    </row>
    <row r="15" spans="1:25" ht="12.75">
      <c r="A15" s="72">
        <v>2</v>
      </c>
      <c r="B15" s="72">
        <v>1</v>
      </c>
      <c r="C15" s="4" t="s">
        <v>83</v>
      </c>
      <c r="D15" s="4" t="s">
        <v>84</v>
      </c>
      <c r="E15" s="15" t="s">
        <v>61</v>
      </c>
      <c r="F15" s="15" t="s">
        <v>42</v>
      </c>
      <c r="G15" s="37">
        <v>2</v>
      </c>
      <c r="H15" s="37">
        <v>17</v>
      </c>
      <c r="I15" s="14">
        <v>5878</v>
      </c>
      <c r="J15" s="14">
        <v>11275</v>
      </c>
      <c r="K15" s="14">
        <v>908</v>
      </c>
      <c r="L15" s="14">
        <v>1816</v>
      </c>
      <c r="M15" s="64">
        <f>(I15/J15*100)-100</f>
        <v>-47.866962305986696</v>
      </c>
      <c r="N15" s="14">
        <f>I15/H15</f>
        <v>345.7647058823529</v>
      </c>
      <c r="O15" s="38">
        <v>17</v>
      </c>
      <c r="P15" s="14">
        <v>12057</v>
      </c>
      <c r="Q15" s="14">
        <v>23120</v>
      </c>
      <c r="R15" s="14">
        <v>2069</v>
      </c>
      <c r="S15" s="14">
        <v>4084</v>
      </c>
      <c r="T15" s="64">
        <f>(P15/Q15*100)-100</f>
        <v>-47.85034602076125</v>
      </c>
      <c r="U15" s="74">
        <v>23120</v>
      </c>
      <c r="V15" s="14">
        <f>P15/O15</f>
        <v>709.2352941176471</v>
      </c>
      <c r="W15" s="74">
        <f>SUM(U15,P15)</f>
        <v>35177</v>
      </c>
      <c r="X15" s="74">
        <v>4084</v>
      </c>
      <c r="Y15" s="75">
        <f>SUM(X15,R15)</f>
        <v>6153</v>
      </c>
    </row>
    <row r="16" spans="1:25" ht="12.75">
      <c r="A16" s="72">
        <v>3</v>
      </c>
      <c r="B16" s="72" t="s">
        <v>52</v>
      </c>
      <c r="C16" s="4" t="s">
        <v>93</v>
      </c>
      <c r="D16" s="4" t="s">
        <v>94</v>
      </c>
      <c r="E16" s="15" t="s">
        <v>55</v>
      </c>
      <c r="F16" s="15" t="s">
        <v>48</v>
      </c>
      <c r="G16" s="37">
        <v>1</v>
      </c>
      <c r="H16" s="37">
        <v>10</v>
      </c>
      <c r="I16" s="24">
        <v>7187</v>
      </c>
      <c r="J16" s="24"/>
      <c r="K16" s="97">
        <v>1274</v>
      </c>
      <c r="L16" s="97"/>
      <c r="M16" s="64"/>
      <c r="N16" s="14">
        <f>I16/H16</f>
        <v>718.7</v>
      </c>
      <c r="O16" s="73">
        <v>10</v>
      </c>
      <c r="P16" s="22">
        <v>11969</v>
      </c>
      <c r="Q16" s="22"/>
      <c r="R16" s="22">
        <v>2401</v>
      </c>
      <c r="S16" s="22"/>
      <c r="T16" s="64"/>
      <c r="U16" s="74">
        <v>817</v>
      </c>
      <c r="V16" s="14">
        <f>P16/O16</f>
        <v>1196.9</v>
      </c>
      <c r="W16" s="74">
        <f>SUM(U16,P16)</f>
        <v>12786</v>
      </c>
      <c r="X16" s="74">
        <v>142</v>
      </c>
      <c r="Y16" s="75">
        <f>SUM(X16,R16)</f>
        <v>2543</v>
      </c>
    </row>
    <row r="17" spans="1:25" ht="12.75">
      <c r="A17" s="72">
        <v>4</v>
      </c>
      <c r="B17" s="72">
        <v>3</v>
      </c>
      <c r="C17" s="4" t="s">
        <v>78</v>
      </c>
      <c r="D17" s="4" t="s">
        <v>79</v>
      </c>
      <c r="E17" s="15" t="s">
        <v>53</v>
      </c>
      <c r="F17" s="15" t="s">
        <v>54</v>
      </c>
      <c r="G17" s="37">
        <v>3</v>
      </c>
      <c r="H17" s="37">
        <v>17</v>
      </c>
      <c r="I17" s="24">
        <v>4983</v>
      </c>
      <c r="J17" s="24">
        <v>7063</v>
      </c>
      <c r="K17" s="24">
        <v>875</v>
      </c>
      <c r="L17" s="24">
        <v>1224</v>
      </c>
      <c r="M17" s="64">
        <f>(I17/J17*100)-100</f>
        <v>-29.449242531502193</v>
      </c>
      <c r="N17" s="14">
        <f>I17/H17</f>
        <v>293.11764705882354</v>
      </c>
      <c r="O17" s="38">
        <v>17</v>
      </c>
      <c r="P17" s="14">
        <v>10711</v>
      </c>
      <c r="Q17" s="14">
        <v>14841</v>
      </c>
      <c r="R17" s="14">
        <v>2113</v>
      </c>
      <c r="S17" s="14">
        <v>2878</v>
      </c>
      <c r="T17" s="64">
        <f>(P17/Q17*100)-100</f>
        <v>-27.82831345596658</v>
      </c>
      <c r="U17" s="74">
        <v>41619</v>
      </c>
      <c r="V17" s="24">
        <f>P17/O17</f>
        <v>630.0588235294117</v>
      </c>
      <c r="W17" s="74">
        <f>SUM(U17,P17)</f>
        <v>52330</v>
      </c>
      <c r="X17" s="74">
        <v>8181</v>
      </c>
      <c r="Y17" s="75">
        <f>SUM(X17,R17)</f>
        <v>10294</v>
      </c>
    </row>
    <row r="18" spans="1:25" ht="13.5" customHeight="1">
      <c r="A18" s="72">
        <v>5</v>
      </c>
      <c r="B18" s="72">
        <v>4</v>
      </c>
      <c r="C18" s="4" t="s">
        <v>67</v>
      </c>
      <c r="D18" s="4" t="s">
        <v>66</v>
      </c>
      <c r="E18" s="15" t="s">
        <v>53</v>
      </c>
      <c r="F18" s="15" t="s">
        <v>54</v>
      </c>
      <c r="G18" s="37">
        <v>5</v>
      </c>
      <c r="H18" s="37">
        <v>17</v>
      </c>
      <c r="I18" s="14">
        <v>3838</v>
      </c>
      <c r="J18" s="14">
        <v>5883</v>
      </c>
      <c r="K18" s="24">
        <v>698</v>
      </c>
      <c r="L18" s="24">
        <v>1061</v>
      </c>
      <c r="M18" s="64">
        <f>(I18/J18*100)-100</f>
        <v>-34.76117627061022</v>
      </c>
      <c r="N18" s="14">
        <f>I18/H18</f>
        <v>225.76470588235293</v>
      </c>
      <c r="O18" s="37">
        <v>17</v>
      </c>
      <c r="P18" s="14">
        <v>9290</v>
      </c>
      <c r="Q18" s="14">
        <v>14089</v>
      </c>
      <c r="R18" s="14">
        <v>1871</v>
      </c>
      <c r="S18" s="14">
        <v>2822</v>
      </c>
      <c r="T18" s="64">
        <f>(P18/Q18*100)-100</f>
        <v>-34.06203421108667</v>
      </c>
      <c r="U18" s="74">
        <v>91724</v>
      </c>
      <c r="V18" s="14">
        <f>P18/O18</f>
        <v>546.4705882352941</v>
      </c>
      <c r="W18" s="74">
        <f>SUM(U18,P18)</f>
        <v>101014</v>
      </c>
      <c r="X18" s="74">
        <v>18572</v>
      </c>
      <c r="Y18" s="75">
        <f>SUM(X18,R18)</f>
        <v>20443</v>
      </c>
    </row>
    <row r="19" spans="1:25" ht="12.75">
      <c r="A19" s="72">
        <v>6</v>
      </c>
      <c r="B19" s="72">
        <v>5</v>
      </c>
      <c r="C19" s="4" t="s">
        <v>76</v>
      </c>
      <c r="D19" s="4" t="s">
        <v>77</v>
      </c>
      <c r="E19" s="15" t="s">
        <v>50</v>
      </c>
      <c r="F19" s="15" t="s">
        <v>42</v>
      </c>
      <c r="G19" s="37">
        <v>4</v>
      </c>
      <c r="H19" s="37">
        <v>11</v>
      </c>
      <c r="I19" s="24">
        <v>3388</v>
      </c>
      <c r="J19" s="24">
        <v>6316</v>
      </c>
      <c r="K19" s="14">
        <v>611</v>
      </c>
      <c r="L19" s="14">
        <v>1138</v>
      </c>
      <c r="M19" s="64">
        <f>(I19/J19*100)-100</f>
        <v>-46.358454718176056</v>
      </c>
      <c r="N19" s="14">
        <f>I19/H19</f>
        <v>308</v>
      </c>
      <c r="O19" s="38">
        <v>11</v>
      </c>
      <c r="P19" s="14">
        <v>6602</v>
      </c>
      <c r="Q19" s="14">
        <v>12901</v>
      </c>
      <c r="R19" s="14">
        <v>1373</v>
      </c>
      <c r="S19" s="14">
        <v>2634</v>
      </c>
      <c r="T19" s="64">
        <f>(P19/Q19*100)-100</f>
        <v>-48.82567242849392</v>
      </c>
      <c r="U19" s="74">
        <v>63064</v>
      </c>
      <c r="V19" s="14">
        <f>P19/O19</f>
        <v>600.1818181818181</v>
      </c>
      <c r="W19" s="74">
        <f>SUM(U19,P19)</f>
        <v>69666</v>
      </c>
      <c r="X19" s="74">
        <v>12754</v>
      </c>
      <c r="Y19" s="75">
        <f>SUM(X19,R19)</f>
        <v>14127</v>
      </c>
    </row>
    <row r="20" spans="1:25" ht="12.75">
      <c r="A20" s="72">
        <v>7</v>
      </c>
      <c r="B20" s="72">
        <v>6</v>
      </c>
      <c r="C20" s="4" t="s">
        <v>68</v>
      </c>
      <c r="D20" s="4" t="s">
        <v>69</v>
      </c>
      <c r="E20" s="15" t="s">
        <v>49</v>
      </c>
      <c r="F20" s="15" t="s">
        <v>36</v>
      </c>
      <c r="G20" s="37">
        <v>5</v>
      </c>
      <c r="H20" s="37">
        <v>17</v>
      </c>
      <c r="I20" s="91">
        <v>3280</v>
      </c>
      <c r="J20" s="91">
        <v>4353</v>
      </c>
      <c r="K20" s="96">
        <v>644</v>
      </c>
      <c r="L20" s="96">
        <v>775</v>
      </c>
      <c r="M20" s="64">
        <f>(I20/J20*100)-100</f>
        <v>-24.6496668963933</v>
      </c>
      <c r="N20" s="14">
        <f>I20/H20</f>
        <v>192.94117647058823</v>
      </c>
      <c r="O20" s="73">
        <v>17</v>
      </c>
      <c r="P20" s="14">
        <v>6331</v>
      </c>
      <c r="Q20" s="14">
        <v>8970</v>
      </c>
      <c r="R20" s="14">
        <v>1340</v>
      </c>
      <c r="S20" s="14">
        <v>1807</v>
      </c>
      <c r="T20" s="64">
        <f>(P20/Q20*100)-100</f>
        <v>-29.42028985507247</v>
      </c>
      <c r="U20" s="74">
        <v>106182</v>
      </c>
      <c r="V20" s="14">
        <f>P20/O20</f>
        <v>372.4117647058824</v>
      </c>
      <c r="W20" s="74">
        <f>SUM(U20,P20)</f>
        <v>112513</v>
      </c>
      <c r="X20" s="74">
        <v>20439</v>
      </c>
      <c r="Y20" s="75">
        <f>SUM(X20,R20)</f>
        <v>21779</v>
      </c>
    </row>
    <row r="21" spans="1:25" ht="12.75">
      <c r="A21" s="72">
        <v>8</v>
      </c>
      <c r="B21" s="72" t="s">
        <v>52</v>
      </c>
      <c r="C21" s="4" t="s">
        <v>89</v>
      </c>
      <c r="D21" s="4" t="s">
        <v>90</v>
      </c>
      <c r="E21" s="15" t="s">
        <v>46</v>
      </c>
      <c r="F21" s="15" t="s">
        <v>58</v>
      </c>
      <c r="G21" s="37">
        <v>1</v>
      </c>
      <c r="H21" s="37">
        <v>9</v>
      </c>
      <c r="I21" s="22">
        <v>2257</v>
      </c>
      <c r="J21" s="22"/>
      <c r="K21" s="96">
        <v>429</v>
      </c>
      <c r="L21" s="96"/>
      <c r="M21" s="64"/>
      <c r="N21" s="14">
        <f>I21/H21</f>
        <v>250.77777777777777</v>
      </c>
      <c r="O21" s="73">
        <v>9</v>
      </c>
      <c r="P21" s="22">
        <v>5015</v>
      </c>
      <c r="Q21" s="22"/>
      <c r="R21" s="22">
        <v>1069</v>
      </c>
      <c r="S21" s="22"/>
      <c r="T21" s="64"/>
      <c r="U21" s="74"/>
      <c r="V21" s="14">
        <f>P21/O21</f>
        <v>557.2222222222222</v>
      </c>
      <c r="W21" s="74">
        <f>SUM(U21,P21)</f>
        <v>5015</v>
      </c>
      <c r="X21" s="74"/>
      <c r="Y21" s="75">
        <f>SUM(X21,R21)</f>
        <v>1069</v>
      </c>
    </row>
    <row r="22" spans="1:25" ht="12.75">
      <c r="A22" s="72">
        <v>9</v>
      </c>
      <c r="B22" s="72" t="s">
        <v>52</v>
      </c>
      <c r="C22" s="4" t="s">
        <v>95</v>
      </c>
      <c r="D22" s="4" t="s">
        <v>92</v>
      </c>
      <c r="E22" s="15" t="s">
        <v>51</v>
      </c>
      <c r="F22" s="15" t="s">
        <v>36</v>
      </c>
      <c r="G22" s="37">
        <v>1</v>
      </c>
      <c r="H22" s="37">
        <v>9</v>
      </c>
      <c r="I22" s="24">
        <v>2244</v>
      </c>
      <c r="J22" s="24"/>
      <c r="K22" s="91">
        <v>405</v>
      </c>
      <c r="L22" s="91"/>
      <c r="M22" s="64"/>
      <c r="N22" s="14">
        <f>I22/H22</f>
        <v>249.33333333333334</v>
      </c>
      <c r="O22" s="37">
        <v>9</v>
      </c>
      <c r="P22" s="22">
        <v>4391</v>
      </c>
      <c r="Q22" s="22"/>
      <c r="R22" s="22">
        <v>904</v>
      </c>
      <c r="S22" s="22"/>
      <c r="T22" s="64"/>
      <c r="U22" s="74"/>
      <c r="V22" s="14">
        <f>P22/O22</f>
        <v>487.8888888888889</v>
      </c>
      <c r="W22" s="74">
        <f>SUM(U22,P22)</f>
        <v>4391</v>
      </c>
      <c r="X22" s="74"/>
      <c r="Y22" s="75">
        <f>SUM(X22,R22)</f>
        <v>904</v>
      </c>
    </row>
    <row r="23" spans="1:25" ht="12.75">
      <c r="A23" s="72">
        <v>10</v>
      </c>
      <c r="B23" s="72">
        <v>7</v>
      </c>
      <c r="C23" s="4" t="s">
        <v>64</v>
      </c>
      <c r="D23" s="4" t="s">
        <v>65</v>
      </c>
      <c r="E23" s="15" t="s">
        <v>46</v>
      </c>
      <c r="F23" s="15" t="s">
        <v>42</v>
      </c>
      <c r="G23" s="37">
        <v>6</v>
      </c>
      <c r="H23" s="37">
        <v>9</v>
      </c>
      <c r="I23" s="24">
        <v>1864</v>
      </c>
      <c r="J23" s="24">
        <v>2910</v>
      </c>
      <c r="K23" s="24">
        <v>318</v>
      </c>
      <c r="L23" s="24">
        <v>499</v>
      </c>
      <c r="M23" s="64">
        <f>(I23/J23*100)-100</f>
        <v>-35.945017182130584</v>
      </c>
      <c r="N23" s="14">
        <f>I23/H23</f>
        <v>207.11111111111111</v>
      </c>
      <c r="O23" s="73">
        <v>9</v>
      </c>
      <c r="P23" s="14">
        <v>4375</v>
      </c>
      <c r="Q23" s="14">
        <v>5925</v>
      </c>
      <c r="R23" s="14">
        <v>814</v>
      </c>
      <c r="S23" s="14">
        <v>1088</v>
      </c>
      <c r="T23" s="64">
        <f>(P23/Q23*100)-100</f>
        <v>-26.160337552742618</v>
      </c>
      <c r="U23" s="74">
        <v>70547</v>
      </c>
      <c r="V23" s="14">
        <f>P23/O23</f>
        <v>486.1111111111111</v>
      </c>
      <c r="W23" s="74">
        <f>SUM(U23,P23)</f>
        <v>74922</v>
      </c>
      <c r="X23" s="76">
        <v>13594</v>
      </c>
      <c r="Y23" s="75">
        <f>SUM(X23,R23)</f>
        <v>14408</v>
      </c>
    </row>
    <row r="24" spans="1:25" ht="12.75">
      <c r="A24" s="72">
        <v>11</v>
      </c>
      <c r="B24" s="72">
        <v>9</v>
      </c>
      <c r="C24" s="4" t="s">
        <v>59</v>
      </c>
      <c r="D24" s="4" t="s">
        <v>60</v>
      </c>
      <c r="E24" s="15" t="s">
        <v>61</v>
      </c>
      <c r="F24" s="15" t="s">
        <v>42</v>
      </c>
      <c r="G24" s="37">
        <v>8</v>
      </c>
      <c r="H24" s="37">
        <v>11</v>
      </c>
      <c r="I24" s="24">
        <v>1870</v>
      </c>
      <c r="J24" s="24">
        <v>2542</v>
      </c>
      <c r="K24" s="98">
        <v>371</v>
      </c>
      <c r="L24" s="98">
        <v>479</v>
      </c>
      <c r="M24" s="64">
        <f>(I24/J24*100)-100</f>
        <v>-26.435877261998428</v>
      </c>
      <c r="N24" s="14">
        <f>I24/H24</f>
        <v>170</v>
      </c>
      <c r="O24" s="38">
        <v>11</v>
      </c>
      <c r="P24" s="14">
        <v>3414</v>
      </c>
      <c r="Q24" s="14">
        <v>4909</v>
      </c>
      <c r="R24" s="14">
        <v>718</v>
      </c>
      <c r="S24" s="14">
        <v>995</v>
      </c>
      <c r="T24" s="64">
        <f>(P24/Q24*100)-100</f>
        <v>-30.45426767162354</v>
      </c>
      <c r="U24" s="74">
        <v>327699</v>
      </c>
      <c r="V24" s="14">
        <f>P24/O24</f>
        <v>310.3636363636364</v>
      </c>
      <c r="W24" s="74">
        <f>SUM(U24,P24)</f>
        <v>331113</v>
      </c>
      <c r="X24" s="76">
        <v>64476</v>
      </c>
      <c r="Y24" s="75">
        <f>SUM(X24,R24)</f>
        <v>65194</v>
      </c>
    </row>
    <row r="25" spans="1:25" ht="12.75" customHeight="1">
      <c r="A25" s="72">
        <v>12</v>
      </c>
      <c r="B25" s="72">
        <v>12</v>
      </c>
      <c r="C25" s="4" t="s">
        <v>80</v>
      </c>
      <c r="D25" s="4" t="s">
        <v>81</v>
      </c>
      <c r="E25" s="15" t="s">
        <v>46</v>
      </c>
      <c r="F25" s="15" t="s">
        <v>48</v>
      </c>
      <c r="G25" s="37">
        <v>2</v>
      </c>
      <c r="H25" s="37">
        <v>9</v>
      </c>
      <c r="I25" s="24">
        <v>1194</v>
      </c>
      <c r="J25" s="24">
        <v>1792</v>
      </c>
      <c r="K25" s="98">
        <v>211</v>
      </c>
      <c r="L25" s="98">
        <v>321</v>
      </c>
      <c r="M25" s="64">
        <f>(I25/J25*100)-100</f>
        <v>-33.37053571428571</v>
      </c>
      <c r="N25" s="14">
        <f>I25/H25</f>
        <v>132.66666666666666</v>
      </c>
      <c r="O25" s="38">
        <v>9</v>
      </c>
      <c r="P25" s="14">
        <v>3187</v>
      </c>
      <c r="Q25" s="14">
        <v>3443</v>
      </c>
      <c r="R25" s="24">
        <v>643</v>
      </c>
      <c r="S25" s="24">
        <v>691</v>
      </c>
      <c r="T25" s="64">
        <f>(P25/Q25*100)-100</f>
        <v>-7.435376125471976</v>
      </c>
      <c r="U25" s="76">
        <v>3443</v>
      </c>
      <c r="V25" s="14">
        <f>P25/O25</f>
        <v>354.1111111111111</v>
      </c>
      <c r="W25" s="74">
        <f>SUM(U25,P25)</f>
        <v>6630</v>
      </c>
      <c r="X25" s="74">
        <v>725</v>
      </c>
      <c r="Y25" s="75">
        <f>SUM(X25,R25)</f>
        <v>1368</v>
      </c>
    </row>
    <row r="26" spans="1:25" ht="12.75" customHeight="1">
      <c r="A26" s="72">
        <v>13</v>
      </c>
      <c r="B26" s="72">
        <v>10</v>
      </c>
      <c r="C26" s="4" t="s">
        <v>72</v>
      </c>
      <c r="D26" s="4" t="s">
        <v>73</v>
      </c>
      <c r="E26" s="15" t="s">
        <v>46</v>
      </c>
      <c r="F26" s="15" t="s">
        <v>36</v>
      </c>
      <c r="G26" s="37">
        <v>4</v>
      </c>
      <c r="H26" s="37">
        <v>10</v>
      </c>
      <c r="I26" s="14">
        <v>1141</v>
      </c>
      <c r="J26" s="14">
        <v>2186</v>
      </c>
      <c r="K26" s="14">
        <v>213</v>
      </c>
      <c r="L26" s="14">
        <v>418</v>
      </c>
      <c r="M26" s="64">
        <f>(I26/J26*100)-100</f>
        <v>-47.80420860018298</v>
      </c>
      <c r="N26" s="14">
        <f>I26/H26</f>
        <v>114.1</v>
      </c>
      <c r="O26" s="73">
        <v>10</v>
      </c>
      <c r="P26" s="14">
        <v>2606</v>
      </c>
      <c r="Q26" s="14">
        <v>4604</v>
      </c>
      <c r="R26" s="14">
        <v>542</v>
      </c>
      <c r="S26" s="14">
        <v>965</v>
      </c>
      <c r="T26" s="64">
        <f>(P26/Q26*100)-100</f>
        <v>-43.39704604691572</v>
      </c>
      <c r="U26" s="76">
        <v>20790</v>
      </c>
      <c r="V26" s="14">
        <f>P26/O26</f>
        <v>260.6</v>
      </c>
      <c r="W26" s="74">
        <f>SUM(U26,P26)</f>
        <v>23396</v>
      </c>
      <c r="X26" s="74">
        <v>4383</v>
      </c>
      <c r="Y26" s="75">
        <f>SUM(X26,R26)</f>
        <v>4925</v>
      </c>
    </row>
    <row r="27" spans="1:25" ht="12.75">
      <c r="A27" s="72">
        <v>14</v>
      </c>
      <c r="B27" s="72">
        <v>8</v>
      </c>
      <c r="C27" s="89" t="s">
        <v>70</v>
      </c>
      <c r="D27" s="89" t="s">
        <v>71</v>
      </c>
      <c r="E27" s="15" t="s">
        <v>61</v>
      </c>
      <c r="F27" s="15" t="s">
        <v>42</v>
      </c>
      <c r="G27" s="37">
        <v>5</v>
      </c>
      <c r="H27" s="37">
        <v>18</v>
      </c>
      <c r="I27" s="24">
        <v>1080</v>
      </c>
      <c r="J27" s="24">
        <v>2638</v>
      </c>
      <c r="K27" s="14">
        <v>187</v>
      </c>
      <c r="L27" s="14">
        <v>453</v>
      </c>
      <c r="M27" s="64">
        <f>(I27/J27*100)-100</f>
        <v>-59.05989385898408</v>
      </c>
      <c r="N27" s="14">
        <f>I27/H27</f>
        <v>60</v>
      </c>
      <c r="O27" s="73">
        <v>18</v>
      </c>
      <c r="P27" s="14">
        <v>2328</v>
      </c>
      <c r="Q27" s="14">
        <v>5735</v>
      </c>
      <c r="R27" s="14">
        <v>437</v>
      </c>
      <c r="S27" s="14">
        <v>1134</v>
      </c>
      <c r="T27" s="64">
        <f>(P27/Q27*100)-100</f>
        <v>-59.40714908456844</v>
      </c>
      <c r="U27" s="74">
        <v>91362</v>
      </c>
      <c r="V27" s="14">
        <f>P27/O27</f>
        <v>129.33333333333334</v>
      </c>
      <c r="W27" s="74">
        <f>SUM(U27,P27)</f>
        <v>93690</v>
      </c>
      <c r="X27" s="76">
        <v>16420</v>
      </c>
      <c r="Y27" s="75">
        <f>SUM(X27,R27)</f>
        <v>16857</v>
      </c>
    </row>
    <row r="28" spans="1:25" ht="12.75">
      <c r="A28" s="72">
        <v>15</v>
      </c>
      <c r="B28" s="72">
        <v>11</v>
      </c>
      <c r="C28" s="4" t="s">
        <v>62</v>
      </c>
      <c r="D28" s="4" t="s">
        <v>63</v>
      </c>
      <c r="E28" s="15" t="s">
        <v>50</v>
      </c>
      <c r="F28" s="15" t="s">
        <v>42</v>
      </c>
      <c r="G28" s="37">
        <v>7</v>
      </c>
      <c r="H28" s="37">
        <v>18</v>
      </c>
      <c r="I28" s="24">
        <v>984</v>
      </c>
      <c r="J28" s="24">
        <v>2291</v>
      </c>
      <c r="K28" s="14">
        <v>212</v>
      </c>
      <c r="L28" s="14">
        <v>400</v>
      </c>
      <c r="M28" s="64">
        <f>(I28/J28*100)-100</f>
        <v>-57.04932343954605</v>
      </c>
      <c r="N28" s="14">
        <f>I28/H28</f>
        <v>54.666666666666664</v>
      </c>
      <c r="O28" s="73">
        <v>18</v>
      </c>
      <c r="P28" s="22">
        <v>1656</v>
      </c>
      <c r="Q28" s="22">
        <v>4039</v>
      </c>
      <c r="R28" s="22">
        <v>364</v>
      </c>
      <c r="S28" s="22">
        <v>777</v>
      </c>
      <c r="T28" s="64">
        <f>(P28/Q28*100)-100</f>
        <v>-58.999752413963854</v>
      </c>
      <c r="U28" s="74">
        <v>110355</v>
      </c>
      <c r="V28" s="14">
        <f>P28/O28</f>
        <v>92</v>
      </c>
      <c r="W28" s="74">
        <f>SUM(U28,P28)</f>
        <v>112011</v>
      </c>
      <c r="X28" s="76">
        <v>21131</v>
      </c>
      <c r="Y28" s="75">
        <f>SUM(X28,R28)</f>
        <v>21495</v>
      </c>
    </row>
    <row r="29" spans="1:25" ht="12.75">
      <c r="A29" s="72">
        <v>16</v>
      </c>
      <c r="B29" s="72">
        <v>13</v>
      </c>
      <c r="C29" s="4" t="s">
        <v>56</v>
      </c>
      <c r="D29" s="4" t="s">
        <v>57</v>
      </c>
      <c r="E29" s="15" t="s">
        <v>51</v>
      </c>
      <c r="F29" s="15" t="s">
        <v>36</v>
      </c>
      <c r="G29" s="37">
        <v>9</v>
      </c>
      <c r="H29" s="37">
        <v>11</v>
      </c>
      <c r="I29" s="24">
        <v>704</v>
      </c>
      <c r="J29" s="24">
        <v>1347</v>
      </c>
      <c r="K29" s="98">
        <v>180</v>
      </c>
      <c r="L29" s="98">
        <v>241</v>
      </c>
      <c r="M29" s="64">
        <f>(I29/J29*100)-100</f>
        <v>-47.73570898292502</v>
      </c>
      <c r="N29" s="14">
        <f>I29/H29</f>
        <v>64</v>
      </c>
      <c r="O29" s="73">
        <v>11</v>
      </c>
      <c r="P29" s="94">
        <v>1183</v>
      </c>
      <c r="Q29" s="94">
        <v>2510</v>
      </c>
      <c r="R29" s="94">
        <v>284</v>
      </c>
      <c r="S29" s="94">
        <v>467</v>
      </c>
      <c r="T29" s="64">
        <f>(P29/Q29*100)-100</f>
        <v>-52.86852589641434</v>
      </c>
      <c r="U29" s="74">
        <v>369778</v>
      </c>
      <c r="V29" s="14">
        <f>P29/O29</f>
        <v>107.54545454545455</v>
      </c>
      <c r="W29" s="74">
        <f>SUM(U29,P29)</f>
        <v>370961</v>
      </c>
      <c r="X29" s="76">
        <v>70787</v>
      </c>
      <c r="Y29" s="75">
        <f>SUM(X29,R29)</f>
        <v>71071</v>
      </c>
    </row>
    <row r="30" spans="1:25" ht="12.75">
      <c r="A30" s="72">
        <v>17</v>
      </c>
      <c r="B30" s="72">
        <v>16</v>
      </c>
      <c r="C30" s="4" t="s">
        <v>74</v>
      </c>
      <c r="D30" s="4" t="s">
        <v>75</v>
      </c>
      <c r="E30" s="15" t="s">
        <v>46</v>
      </c>
      <c r="F30" s="15" t="s">
        <v>47</v>
      </c>
      <c r="G30" s="37">
        <v>4</v>
      </c>
      <c r="H30" s="37">
        <v>6</v>
      </c>
      <c r="I30" s="24">
        <v>206</v>
      </c>
      <c r="J30" s="24">
        <v>285</v>
      </c>
      <c r="K30" s="14">
        <v>36</v>
      </c>
      <c r="L30" s="14">
        <v>50</v>
      </c>
      <c r="M30" s="64">
        <f>(I30/J30*100)-100</f>
        <v>-27.719298245614027</v>
      </c>
      <c r="N30" s="14">
        <f>I30/H30</f>
        <v>34.333333333333336</v>
      </c>
      <c r="O30" s="73">
        <v>6</v>
      </c>
      <c r="P30" s="22">
        <v>426</v>
      </c>
      <c r="Q30" s="22">
        <v>563</v>
      </c>
      <c r="R30" s="22">
        <v>79</v>
      </c>
      <c r="S30" s="22">
        <v>108</v>
      </c>
      <c r="T30" s="64">
        <f>(P30/Q30*100)-100</f>
        <v>-24.333925399644755</v>
      </c>
      <c r="U30" s="74">
        <v>3355</v>
      </c>
      <c r="V30" s="14">
        <f>P30/O30</f>
        <v>71</v>
      </c>
      <c r="W30" s="74">
        <f>SUM(U30,P30)</f>
        <v>3781</v>
      </c>
      <c r="X30" s="74">
        <v>652</v>
      </c>
      <c r="Y30" s="75">
        <f>SUM(X30,R30)</f>
        <v>731</v>
      </c>
    </row>
    <row r="31" spans="1:25" ht="12.75">
      <c r="A31" s="72">
        <v>18</v>
      </c>
      <c r="B31" s="72"/>
      <c r="C31" s="99"/>
      <c r="D31" s="89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37"/>
      <c r="P31" s="14"/>
      <c r="Q31" s="14"/>
      <c r="R31" s="14"/>
      <c r="S31" s="14"/>
      <c r="T31" s="64"/>
      <c r="U31" s="10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208</v>
      </c>
      <c r="I34" s="31">
        <f>SUM(I14:I33)</f>
        <v>49619</v>
      </c>
      <c r="J34" s="31">
        <v>232940</v>
      </c>
      <c r="K34" s="31">
        <f>SUM(K14:K33)</f>
        <v>8929</v>
      </c>
      <c r="L34" s="31">
        <v>44683</v>
      </c>
      <c r="M34" s="68">
        <f>(I34/J34*100)-100</f>
        <v>-78.69880655962909</v>
      </c>
      <c r="N34" s="32">
        <f>I34/H34</f>
        <v>238.5528846153846</v>
      </c>
      <c r="O34" s="34">
        <f>SUM(O14:O33)</f>
        <v>208</v>
      </c>
      <c r="P34" s="31">
        <f>SUM(P14:P33)</f>
        <v>101498</v>
      </c>
      <c r="Q34" s="31">
        <v>348995</v>
      </c>
      <c r="R34" s="31">
        <f>SUM(R14:R33)</f>
        <v>20276</v>
      </c>
      <c r="S34" s="31">
        <v>70166</v>
      </c>
      <c r="T34" s="68">
        <f>(P34/Q34*100)-100</f>
        <v>-70.91706184902363</v>
      </c>
      <c r="U34" s="31">
        <f>SUM(U14:U33)</f>
        <v>1346342</v>
      </c>
      <c r="V34" s="86">
        <f>P34/O34</f>
        <v>487.97115384615387</v>
      </c>
      <c r="W34" s="88">
        <f>SUM(U34,P34)</f>
        <v>1447840</v>
      </c>
      <c r="X34" s="87">
        <f>SUM(X14:X33)</f>
        <v>260880</v>
      </c>
      <c r="Y34" s="35">
        <f>SUM(Y14:Y33)</f>
        <v>281156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19 - Jul</v>
      </c>
      <c r="L4" s="20"/>
      <c r="M4" s="62" t="str">
        <f>'WEEKLY COMPETITIVE REPORT'!M4</f>
        <v>21 -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0.7679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18 - Jul</v>
      </c>
      <c r="L5" s="7"/>
      <c r="M5" s="63" t="str">
        <f>'WEEKLY COMPETITIVE REPORT'!M5</f>
        <v>24 -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41480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2</v>
      </c>
      <c r="C14" s="4" t="str">
        <f>'WEEKLY COMPETITIVE REPORT'!C14</f>
        <v>HEAT</v>
      </c>
      <c r="D14" s="4" t="str">
        <f>'WEEKLY COMPETITIVE REPORT'!D14</f>
        <v>DRZNI PAR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9</v>
      </c>
      <c r="I14" s="14">
        <f>'WEEKLY COMPETITIVE REPORT'!I14/Y4</f>
        <v>9794.244042192993</v>
      </c>
      <c r="J14" s="14">
        <f>'WEEKLY COMPETITIVE REPORT'!J14/Y4</f>
        <v>14220.60164083865</v>
      </c>
      <c r="K14" s="22">
        <f>'WEEKLY COMPETITIVE REPORT'!K14</f>
        <v>1357</v>
      </c>
      <c r="L14" s="22">
        <f>'WEEKLY COMPETITIVE REPORT'!L14</f>
        <v>1954</v>
      </c>
      <c r="M14" s="64">
        <f>'WEEKLY COMPETITIVE REPORT'!M14</f>
        <v>-31.12637362637362</v>
      </c>
      <c r="N14" s="14">
        <f aca="true" t="shared" si="0" ref="N14:N20">I14/H14</f>
        <v>1088.2493380214437</v>
      </c>
      <c r="O14" s="37">
        <f>'WEEKLY COMPETITIVE REPORT'!O14</f>
        <v>9</v>
      </c>
      <c r="P14" s="14">
        <f>'WEEKLY COMPETITIVE REPORT'!P14/Y4</f>
        <v>20780.049485610103</v>
      </c>
      <c r="Q14" s="14">
        <f>'WEEKLY COMPETITIVE REPORT'!Q14/Y4</f>
        <v>29283.760906368014</v>
      </c>
      <c r="R14" s="22">
        <f>'WEEKLY COMPETITIVE REPORT'!R14</f>
        <v>3255</v>
      </c>
      <c r="S14" s="22">
        <f>'WEEKLY COMPETITIVE REPORT'!S14</f>
        <v>4540</v>
      </c>
      <c r="T14" s="64">
        <f>'WEEKLY COMPETITIVE REPORT'!T14</f>
        <v>-29.039000311290962</v>
      </c>
      <c r="U14" s="14">
        <f>'WEEKLY COMPETITIVE REPORT'!U14/Y4</f>
        <v>29283.760906368014</v>
      </c>
      <c r="V14" s="14">
        <f aca="true" t="shared" si="1" ref="V14:V20">P14/O14</f>
        <v>2308.8943872900113</v>
      </c>
      <c r="W14" s="25">
        <f aca="true" t="shared" si="2" ref="W14:W20">P14+U14</f>
        <v>50063.81039197811</v>
      </c>
      <c r="X14" s="22">
        <f>'WEEKLY COMPETITIVE REPORT'!X14</f>
        <v>4540</v>
      </c>
      <c r="Y14" s="56">
        <f>'WEEKLY COMPETITIVE REPORT'!Y14</f>
        <v>7795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PACIFIC RIM</v>
      </c>
      <c r="D15" s="4" t="str">
        <f>'WEEKLY COMPETITIVE REPORT'!D15</f>
        <v>OGNJENI OBROČ</v>
      </c>
      <c r="E15" s="4" t="str">
        <f>'WEEKLY COMPETITIVE REPORT'!E15</f>
        <v>WB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17</v>
      </c>
      <c r="I15" s="14">
        <f>'WEEKLY COMPETITIVE REPORT'!I15/Y4</f>
        <v>7654.642531579632</v>
      </c>
      <c r="J15" s="14">
        <f>'WEEKLY COMPETITIVE REPORT'!J15/Y4</f>
        <v>14682.901419455658</v>
      </c>
      <c r="K15" s="22">
        <f>'WEEKLY COMPETITIVE REPORT'!K15</f>
        <v>908</v>
      </c>
      <c r="L15" s="22">
        <f>'WEEKLY COMPETITIVE REPORT'!L15</f>
        <v>1816</v>
      </c>
      <c r="M15" s="64">
        <f>'WEEKLY COMPETITIVE REPORT'!M15</f>
        <v>-47.866962305986696</v>
      </c>
      <c r="N15" s="14">
        <f t="shared" si="0"/>
        <v>450.2730900929196</v>
      </c>
      <c r="O15" s="37">
        <f>'WEEKLY COMPETITIVE REPORT'!O15</f>
        <v>17</v>
      </c>
      <c r="P15" s="14">
        <f>'WEEKLY COMPETITIVE REPORT'!P15/Y4</f>
        <v>15701.263185310587</v>
      </c>
      <c r="Q15" s="14">
        <f>'WEEKLY COMPETITIVE REPORT'!Q15/Y4</f>
        <v>30108.086990493553</v>
      </c>
      <c r="R15" s="22">
        <f>'WEEKLY COMPETITIVE REPORT'!R15</f>
        <v>2069</v>
      </c>
      <c r="S15" s="22">
        <f>'WEEKLY COMPETITIVE REPORT'!S15</f>
        <v>4084</v>
      </c>
      <c r="T15" s="64">
        <f>'WEEKLY COMPETITIVE REPORT'!T15</f>
        <v>-47.85034602076125</v>
      </c>
      <c r="U15" s="14">
        <f>'WEEKLY COMPETITIVE REPORT'!U15/Y4</f>
        <v>30108.086990493553</v>
      </c>
      <c r="V15" s="14">
        <f t="shared" si="1"/>
        <v>923.6037167829757</v>
      </c>
      <c r="W15" s="25">
        <f t="shared" si="2"/>
        <v>45809.35017580414</v>
      </c>
      <c r="X15" s="22">
        <f>'WEEKLY COMPETITIVE REPORT'!X15</f>
        <v>4084</v>
      </c>
      <c r="Y15" s="56">
        <f>'WEEKLY COMPETITIVE REPORT'!Y15</f>
        <v>6153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WHITE HOUSE DOWN</v>
      </c>
      <c r="D16" s="4" t="str">
        <f>'WEEKLY COMPETITIVE REPORT'!D16</f>
        <v>NAPAD NA BELO HIŠO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1</v>
      </c>
      <c r="H16" s="37">
        <f>'WEEKLY COMPETITIVE REPORT'!H16</f>
        <v>10</v>
      </c>
      <c r="I16" s="14">
        <f>'WEEKLY COMPETITIVE REPORT'!I16/Y4</f>
        <v>9359.291574423753</v>
      </c>
      <c r="J16" s="14">
        <f>'WEEKLY COMPETITIVE REPORT'!J16/Y4</f>
        <v>0</v>
      </c>
      <c r="K16" s="22">
        <f>'WEEKLY COMPETITIVE REPORT'!K16</f>
        <v>1274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935.9291574423753</v>
      </c>
      <c r="O16" s="37">
        <f>'WEEKLY COMPETITIVE REPORT'!O16</f>
        <v>10</v>
      </c>
      <c r="P16" s="14">
        <f>'WEEKLY COMPETITIVE REPORT'!P16/Y4</f>
        <v>15586.664930329469</v>
      </c>
      <c r="Q16" s="14">
        <f>'WEEKLY COMPETITIVE REPORT'!Q16/Y4</f>
        <v>0</v>
      </c>
      <c r="R16" s="22">
        <f>'WEEKLY COMPETITIVE REPORT'!R16</f>
        <v>2401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1063.9406172678734</v>
      </c>
      <c r="V16" s="14">
        <f t="shared" si="1"/>
        <v>1558.6664930329468</v>
      </c>
      <c r="W16" s="25">
        <f t="shared" si="2"/>
        <v>16650.60554759734</v>
      </c>
      <c r="X16" s="22">
        <f>'WEEKLY COMPETITIVE REPORT'!X16</f>
        <v>142</v>
      </c>
      <c r="Y16" s="56">
        <f>'WEEKLY COMPETITIVE REPORT'!Y16</f>
        <v>2543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LONE RANGER</v>
      </c>
      <c r="D17" s="4" t="str">
        <f>'WEEKLY COMPETITIVE REPORT'!D17</f>
        <v>OSAMLJENI JEZDEC</v>
      </c>
      <c r="E17" s="4" t="str">
        <f>'WEEKLY COMPETITIVE REPORT'!E17</f>
        <v>BVI</v>
      </c>
      <c r="F17" s="4" t="str">
        <f>'WEEKLY COMPETITIVE REPORT'!F17</f>
        <v>CENEX</v>
      </c>
      <c r="G17" s="37">
        <f>'WEEKLY COMPETITIVE REPORT'!G17</f>
        <v>3</v>
      </c>
      <c r="H17" s="37">
        <f>'WEEKLY COMPETITIVE REPORT'!H17</f>
        <v>17</v>
      </c>
      <c r="I17" s="14">
        <f>'WEEKLY COMPETITIVE REPORT'!I17/Y4</f>
        <v>6489.126188305769</v>
      </c>
      <c r="J17" s="14">
        <f>'WEEKLY COMPETITIVE REPORT'!J17/Y4</f>
        <v>9197.812215132179</v>
      </c>
      <c r="K17" s="22">
        <f>'WEEKLY COMPETITIVE REPORT'!K17</f>
        <v>875</v>
      </c>
      <c r="L17" s="22">
        <f>'WEEKLY COMPETITIVE REPORT'!L17</f>
        <v>1224</v>
      </c>
      <c r="M17" s="64">
        <f>'WEEKLY COMPETITIVE REPORT'!M17</f>
        <v>-29.449242531502193</v>
      </c>
      <c r="N17" s="14">
        <f t="shared" si="0"/>
        <v>381.713305194457</v>
      </c>
      <c r="O17" s="37">
        <f>'WEEKLY COMPETITIVE REPORT'!O17</f>
        <v>17</v>
      </c>
      <c r="P17" s="14">
        <f>'WEEKLY COMPETITIVE REPORT'!P17/Y4</f>
        <v>13948.430785258497</v>
      </c>
      <c r="Q17" s="14">
        <f>'WEEKLY COMPETITIVE REPORT'!Q17/Y4</f>
        <v>19326.735251985934</v>
      </c>
      <c r="R17" s="22">
        <f>'WEEKLY COMPETITIVE REPORT'!R17</f>
        <v>2113</v>
      </c>
      <c r="S17" s="22">
        <f>'WEEKLY COMPETITIVE REPORT'!S17</f>
        <v>2878</v>
      </c>
      <c r="T17" s="64">
        <f>'WEEKLY COMPETITIVE REPORT'!T17</f>
        <v>-27.82831345596658</v>
      </c>
      <c r="U17" s="14">
        <f>'WEEKLY COMPETITIVE REPORT'!U17/Y4</f>
        <v>54198.46334158094</v>
      </c>
      <c r="V17" s="14">
        <f t="shared" si="1"/>
        <v>820.4959285446175</v>
      </c>
      <c r="W17" s="25">
        <f t="shared" si="2"/>
        <v>68146.89412683944</v>
      </c>
      <c r="X17" s="22">
        <f>'WEEKLY COMPETITIVE REPORT'!X17</f>
        <v>8181</v>
      </c>
      <c r="Y17" s="56">
        <f>'WEEKLY COMPETITIVE REPORT'!Y17</f>
        <v>10294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MONSTERS UNIVERSITY 3D</v>
      </c>
      <c r="D18" s="4" t="str">
        <f>'WEEKLY COMPETITIVE REPORT'!D18</f>
        <v>POŠASTI Z UNIVERZE 3D</v>
      </c>
      <c r="E18" s="4" t="str">
        <f>'WEEKLY COMPETITIVE REPORT'!E18</f>
        <v>BVI</v>
      </c>
      <c r="F18" s="4" t="str">
        <f>'WEEKLY COMPETITIVE REPORT'!F18</f>
        <v>CENEX</v>
      </c>
      <c r="G18" s="37">
        <f>'WEEKLY COMPETITIVE REPORT'!G18</f>
        <v>5</v>
      </c>
      <c r="H18" s="37">
        <f>'WEEKLY COMPETITIVE REPORT'!H18</f>
        <v>17</v>
      </c>
      <c r="I18" s="14">
        <f>'WEEKLY COMPETITIVE REPORT'!I18/Y4</f>
        <v>4998.046620653731</v>
      </c>
      <c r="J18" s="14">
        <f>'WEEKLY COMPETITIVE REPORT'!J18/Y4</f>
        <v>7661.153796067196</v>
      </c>
      <c r="K18" s="22">
        <f>'WEEKLY COMPETITIVE REPORT'!K18</f>
        <v>698</v>
      </c>
      <c r="L18" s="22">
        <f>'WEEKLY COMPETITIVE REPORT'!L18</f>
        <v>1061</v>
      </c>
      <c r="M18" s="64">
        <f>'WEEKLY COMPETITIVE REPORT'!M18</f>
        <v>-34.76117627061022</v>
      </c>
      <c r="N18" s="14">
        <f t="shared" si="0"/>
        <v>294.00274239139594</v>
      </c>
      <c r="O18" s="37">
        <f>'WEEKLY COMPETITIVE REPORT'!O18</f>
        <v>17</v>
      </c>
      <c r="P18" s="14">
        <f>'WEEKLY COMPETITIVE REPORT'!P18/Y4</f>
        <v>12097.929417892954</v>
      </c>
      <c r="Q18" s="14">
        <f>'WEEKLY COMPETITIVE REPORT'!Q18/Y4</f>
        <v>18347.441073056387</v>
      </c>
      <c r="R18" s="22">
        <f>'WEEKLY COMPETITIVE REPORT'!R18</f>
        <v>1871</v>
      </c>
      <c r="S18" s="22">
        <f>'WEEKLY COMPETITIVE REPORT'!S18</f>
        <v>2822</v>
      </c>
      <c r="T18" s="64">
        <f>'WEEKLY COMPETITIVE REPORT'!T18</f>
        <v>-34.06203421108667</v>
      </c>
      <c r="U18" s="14">
        <f>'WEEKLY COMPETITIVE REPORT'!U18/Y4</f>
        <v>119447.8447714546</v>
      </c>
      <c r="V18" s="14">
        <f t="shared" si="1"/>
        <v>711.6429069348796</v>
      </c>
      <c r="W18" s="25">
        <f t="shared" si="2"/>
        <v>131545.77418934755</v>
      </c>
      <c r="X18" s="22">
        <f>'WEEKLY COMPETITIVE REPORT'!X18</f>
        <v>18572</v>
      </c>
      <c r="Y18" s="56">
        <f>'WEEKLY COMPETITIVE REPORT'!Y18</f>
        <v>20443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INTERNSHIP</v>
      </c>
      <c r="D19" s="4" t="str">
        <f>'WEEKLY COMPETITIVE REPORT'!D19</f>
        <v>PRIPRAVNIKA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4</v>
      </c>
      <c r="H19" s="37">
        <f>'WEEKLY COMPETITIVE REPORT'!H19</f>
        <v>11</v>
      </c>
      <c r="I19" s="14">
        <f>'WEEKLY COMPETITIVE REPORT'!I19/Y4</f>
        <v>4412.032816773017</v>
      </c>
      <c r="J19" s="14">
        <f>'WEEKLY COMPETITIVE REPORT'!J19/Y4</f>
        <v>8225.029300690194</v>
      </c>
      <c r="K19" s="22">
        <f>'WEEKLY COMPETITIVE REPORT'!K19</f>
        <v>611</v>
      </c>
      <c r="L19" s="22">
        <f>'WEEKLY COMPETITIVE REPORT'!L19</f>
        <v>1138</v>
      </c>
      <c r="M19" s="64">
        <f>'WEEKLY COMPETITIVE REPORT'!M19</f>
        <v>-46.358454718176056</v>
      </c>
      <c r="N19" s="14">
        <f t="shared" si="0"/>
        <v>401.09389243391064</v>
      </c>
      <c r="O19" s="37">
        <f>'WEEKLY COMPETITIVE REPORT'!O19</f>
        <v>11</v>
      </c>
      <c r="P19" s="14">
        <f>'WEEKLY COMPETITIVE REPORT'!P19/Y4</f>
        <v>8597.473629378825</v>
      </c>
      <c r="Q19" s="14">
        <f>'WEEKLY COMPETITIVE REPORT'!Q19/Y4</f>
        <v>16800.364630811302</v>
      </c>
      <c r="R19" s="22">
        <f>'WEEKLY COMPETITIVE REPORT'!R19</f>
        <v>1373</v>
      </c>
      <c r="S19" s="22">
        <f>'WEEKLY COMPETITIVE REPORT'!S19</f>
        <v>2634</v>
      </c>
      <c r="T19" s="64">
        <f>'WEEKLY COMPETITIVE REPORT'!T19</f>
        <v>-48.82567242849392</v>
      </c>
      <c r="U19" s="14">
        <f>'WEEKLY COMPETITIVE REPORT'!U19/Y4</f>
        <v>82125.27672874072</v>
      </c>
      <c r="V19" s="14">
        <f t="shared" si="1"/>
        <v>781.5885117617113</v>
      </c>
      <c r="W19" s="25">
        <f t="shared" si="2"/>
        <v>90722.75035811955</v>
      </c>
      <c r="X19" s="22">
        <f>'WEEKLY COMPETITIVE REPORT'!X19</f>
        <v>12754</v>
      </c>
      <c r="Y19" s="56">
        <f>'WEEKLY COMPETITIVE REPORT'!Y19</f>
        <v>14127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WORLD WAR Z</v>
      </c>
      <c r="D20" s="4" t="str">
        <f>'WEEKLY COMPETITIVE REPORT'!D20</f>
        <v>SVETOVNA VOJNA Z</v>
      </c>
      <c r="E20" s="4" t="str">
        <f>'WEEKLY COMPETITIVE REPORT'!E20</f>
        <v>PAR</v>
      </c>
      <c r="F20" s="4" t="str">
        <f>'WEEKLY COMPETITIVE REPORT'!F20</f>
        <v>Karantanija</v>
      </c>
      <c r="G20" s="37">
        <f>'WEEKLY COMPETITIVE REPORT'!G20</f>
        <v>5</v>
      </c>
      <c r="H20" s="37">
        <f>'WEEKLY COMPETITIVE REPORT'!H20</f>
        <v>17</v>
      </c>
      <c r="I20" s="14">
        <f>'WEEKLY COMPETITIVE REPORT'!I20/Y4</f>
        <v>4271.389503841646</v>
      </c>
      <c r="J20" s="14">
        <f>'WEEKLY COMPETITIVE REPORT'!J20/Y4</f>
        <v>5668.706862872769</v>
      </c>
      <c r="K20" s="22">
        <f>'WEEKLY COMPETITIVE REPORT'!K20</f>
        <v>644</v>
      </c>
      <c r="L20" s="22">
        <f>'WEEKLY COMPETITIVE REPORT'!L20</f>
        <v>775</v>
      </c>
      <c r="M20" s="64">
        <f>'WEEKLY COMPETITIVE REPORT'!M20</f>
        <v>-24.6496668963933</v>
      </c>
      <c r="N20" s="14">
        <f t="shared" si="0"/>
        <v>251.2582061083321</v>
      </c>
      <c r="O20" s="37">
        <f>'WEEKLY COMPETITIVE REPORT'!O20</f>
        <v>17</v>
      </c>
      <c r="P20" s="14">
        <f>'WEEKLY COMPETITIVE REPORT'!P20/Y4</f>
        <v>8244.563094152883</v>
      </c>
      <c r="Q20" s="14">
        <f>'WEEKLY COMPETITIVE REPORT'!Q20/Y4</f>
        <v>11681.208490688892</v>
      </c>
      <c r="R20" s="22">
        <f>'WEEKLY COMPETITIVE REPORT'!R20</f>
        <v>1340</v>
      </c>
      <c r="S20" s="22">
        <f>'WEEKLY COMPETITIVE REPORT'!S20</f>
        <v>1807</v>
      </c>
      <c r="T20" s="64">
        <f>'WEEKLY COMPETITIVE REPORT'!T20</f>
        <v>-29.42028985507247</v>
      </c>
      <c r="U20" s="14">
        <f>'WEEKLY COMPETITIVE REPORT'!U20/Y4</f>
        <v>138275.8171636932</v>
      </c>
      <c r="V20" s="14">
        <f t="shared" si="1"/>
        <v>484.974299656052</v>
      </c>
      <c r="W20" s="25">
        <f t="shared" si="2"/>
        <v>146520.3802578461</v>
      </c>
      <c r="X20" s="22">
        <f>'WEEKLY COMPETITIVE REPORT'!X20</f>
        <v>20439</v>
      </c>
      <c r="Y20" s="56">
        <f>'WEEKLY COMPETITIVE REPORT'!Y20</f>
        <v>21779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LAS AVENTURAS DE TADEO JONES</v>
      </c>
      <c r="D21" s="4" t="str">
        <f>'WEEKLY COMPETITIVE REPORT'!D21</f>
        <v>TAD JONES IN ISKANJE IZGUBLJENEGA MESTA</v>
      </c>
      <c r="E21" s="4" t="str">
        <f>'WEEKLY COMPETITIVE REPORT'!E21</f>
        <v>IND</v>
      </c>
      <c r="F21" s="4" t="str">
        <f>'WEEKLY COMPETITIVE REPORT'!F21</f>
        <v>FIVIA</v>
      </c>
      <c r="G21" s="37">
        <f>'WEEKLY COMPETITIVE REPORT'!G21</f>
        <v>1</v>
      </c>
      <c r="H21" s="37">
        <f>'WEEKLY COMPETITIVE REPORT'!H21</f>
        <v>9</v>
      </c>
      <c r="I21" s="14">
        <f>'WEEKLY COMPETITIVE REPORT'!I21/Y4</f>
        <v>2939.184789686157</v>
      </c>
      <c r="J21" s="14">
        <f>'WEEKLY COMPETITIVE REPORT'!J21/Y4</f>
        <v>0</v>
      </c>
      <c r="K21" s="22">
        <f>'WEEKLY COMPETITIVE REPORT'!K21</f>
        <v>429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326.57608774290634</v>
      </c>
      <c r="O21" s="37">
        <f>'WEEKLY COMPETITIVE REPORT'!O21</f>
        <v>9</v>
      </c>
      <c r="P21" s="14">
        <f>'WEEKLY COMPETITIVE REPORT'!P21/Y4</f>
        <v>6530.798281026175</v>
      </c>
      <c r="Q21" s="14">
        <f>'WEEKLY COMPETITIVE REPORT'!Q21/Y4</f>
        <v>0</v>
      </c>
      <c r="R21" s="22">
        <f>'WEEKLY COMPETITIVE REPORT'!R21</f>
        <v>1069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0</v>
      </c>
      <c r="V21" s="14">
        <f aca="true" t="shared" si="4" ref="V21:V33">P21/O21</f>
        <v>725.6442534473528</v>
      </c>
      <c r="W21" s="25">
        <f aca="true" t="shared" si="5" ref="W21:W33">P21+U21</f>
        <v>6530.798281026175</v>
      </c>
      <c r="X21" s="22">
        <f>'WEEKLY COMPETITIVE REPORT'!X21</f>
        <v>0</v>
      </c>
      <c r="Y21" s="56">
        <f>'WEEKLY COMPETITIVE REPORT'!Y21</f>
        <v>1069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THE WORLD'S END</v>
      </c>
      <c r="D22" s="4" t="str">
        <f>'WEEKLY COMPETITIVE REPORT'!D22</f>
        <v>PR'KONC SVETA</v>
      </c>
      <c r="E22" s="4" t="str">
        <f>'WEEKLY COMPETITIVE REPORT'!E22</f>
        <v>UNI</v>
      </c>
      <c r="F22" s="4" t="str">
        <f>'WEEKLY COMPETITIVE REPORT'!F22</f>
        <v>Karantanija</v>
      </c>
      <c r="G22" s="37">
        <f>'WEEKLY COMPETITIVE REPORT'!G22</f>
        <v>1</v>
      </c>
      <c r="H22" s="37">
        <f>'WEEKLY COMPETITIVE REPORT'!H22</f>
        <v>9</v>
      </c>
      <c r="I22" s="14">
        <f>'WEEKLY COMPETITIVE REPORT'!I22/Y4</f>
        <v>2922.255502018492</v>
      </c>
      <c r="J22" s="14">
        <f>'WEEKLY COMPETITIVE REPORT'!J22/Y4</f>
        <v>0</v>
      </c>
      <c r="K22" s="22">
        <f>'WEEKLY COMPETITIVE REPORT'!K22</f>
        <v>405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324.69505577983244</v>
      </c>
      <c r="O22" s="37">
        <f>'WEEKLY COMPETITIVE REPORT'!O22</f>
        <v>9</v>
      </c>
      <c r="P22" s="14">
        <f>'WEEKLY COMPETITIVE REPORT'!P22/Y4</f>
        <v>5718.192472978252</v>
      </c>
      <c r="Q22" s="14">
        <f>'WEEKLY COMPETITIVE REPORT'!Q22/Y4</f>
        <v>0</v>
      </c>
      <c r="R22" s="22">
        <f>'WEEKLY COMPETITIVE REPORT'!R22</f>
        <v>904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0</v>
      </c>
      <c r="V22" s="14">
        <f t="shared" si="4"/>
        <v>635.3547192198058</v>
      </c>
      <c r="W22" s="25">
        <f t="shared" si="5"/>
        <v>5718.192472978252</v>
      </c>
      <c r="X22" s="22">
        <f>'WEEKLY COMPETITIVE REPORT'!X22</f>
        <v>0</v>
      </c>
      <c r="Y22" s="56">
        <f>'WEEKLY COMPETITIVE REPORT'!Y22</f>
        <v>904</v>
      </c>
    </row>
    <row r="23" spans="1:25" ht="12.75">
      <c r="A23" s="50">
        <v>10</v>
      </c>
      <c r="B23" s="4">
        <f>'WEEKLY COMPETITIVE REPORT'!B23</f>
        <v>7</v>
      </c>
      <c r="C23" s="4" t="str">
        <f>'WEEKLY COMPETITIVE REPORT'!C23</f>
        <v>NOW YOU SEE ME</v>
      </c>
      <c r="D23" s="4" t="str">
        <f>'WEEKLY COMPETITIVE REPORT'!D23</f>
        <v>MOJSTRI ILUZIJ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6</v>
      </c>
      <c r="H23" s="37">
        <f>'WEEKLY COMPETITIVE REPORT'!H23</f>
        <v>9</v>
      </c>
      <c r="I23" s="14">
        <f>'WEEKLY COMPETITIVE REPORT'!I23/Y4</f>
        <v>2427.399400963667</v>
      </c>
      <c r="J23" s="14">
        <f>'WEEKLY COMPETITIVE REPORT'!J23/Y4</f>
        <v>3789.555931761948</v>
      </c>
      <c r="K23" s="22">
        <f>'WEEKLY COMPETITIVE REPORT'!K23</f>
        <v>318</v>
      </c>
      <c r="L23" s="22">
        <f>'WEEKLY COMPETITIVE REPORT'!L23</f>
        <v>499</v>
      </c>
      <c r="M23" s="64">
        <f>'WEEKLY COMPETITIVE REPORT'!M23</f>
        <v>-35.945017182130584</v>
      </c>
      <c r="N23" s="14">
        <f t="shared" si="3"/>
        <v>269.71104455151857</v>
      </c>
      <c r="O23" s="37">
        <f>'WEEKLY COMPETITIVE REPORT'!O23</f>
        <v>9</v>
      </c>
      <c r="P23" s="14">
        <f>'WEEKLY COMPETITIVE REPORT'!P23/Y4</f>
        <v>5697.356426618049</v>
      </c>
      <c r="Q23" s="14">
        <f>'WEEKLY COMPETITIVE REPORT'!Q23/Y4</f>
        <v>7715.84841776273</v>
      </c>
      <c r="R23" s="22">
        <f>'WEEKLY COMPETITIVE REPORT'!R23</f>
        <v>814</v>
      </c>
      <c r="S23" s="22">
        <f>'WEEKLY COMPETITIVE REPORT'!S23</f>
        <v>1088</v>
      </c>
      <c r="T23" s="64">
        <f>'WEEKLY COMPETITIVE REPORT'!T23</f>
        <v>-26.160337552742618</v>
      </c>
      <c r="U23" s="14">
        <f>'WEEKLY COMPETITIVE REPORT'!U23/Y4</f>
        <v>91870.03516082824</v>
      </c>
      <c r="V23" s="14">
        <f t="shared" si="4"/>
        <v>633.039602957561</v>
      </c>
      <c r="W23" s="25">
        <f t="shared" si="5"/>
        <v>97567.39158744628</v>
      </c>
      <c r="X23" s="22">
        <f>'WEEKLY COMPETITIVE REPORT'!X23</f>
        <v>13594</v>
      </c>
      <c r="Y23" s="56">
        <f>'WEEKLY COMPETITIVE REPORT'!Y23</f>
        <v>14408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HANGOVER 3</v>
      </c>
      <c r="D24" s="4" t="str">
        <f>'WEEKLY COMPETITIVE REPORT'!D24</f>
        <v>PREKROKANA NOČ 3</v>
      </c>
      <c r="E24" s="4" t="str">
        <f>'WEEKLY COMPETITIVE REPORT'!E24</f>
        <v>WB</v>
      </c>
      <c r="F24" s="4" t="str">
        <f>'WEEKLY COMPETITIVE REPORT'!F24</f>
        <v>Blitz</v>
      </c>
      <c r="G24" s="37">
        <f>'WEEKLY COMPETITIVE REPORT'!G24</f>
        <v>8</v>
      </c>
      <c r="H24" s="37">
        <f>'WEEKLY COMPETITIVE REPORT'!H24</f>
        <v>11</v>
      </c>
      <c r="I24" s="14">
        <f>'WEEKLY COMPETITIVE REPORT'!I24/Y4</f>
        <v>2435.212918348743</v>
      </c>
      <c r="J24" s="14">
        <f>'WEEKLY COMPETITIVE REPORT'!J24/Y4</f>
        <v>3310.3268654772755</v>
      </c>
      <c r="K24" s="22">
        <f>'WEEKLY COMPETITIVE REPORT'!K24</f>
        <v>371</v>
      </c>
      <c r="L24" s="22">
        <f>'WEEKLY COMPETITIVE REPORT'!L24</f>
        <v>479</v>
      </c>
      <c r="M24" s="64">
        <f>'WEEKLY COMPETITIVE REPORT'!M24</f>
        <v>-26.435877261998428</v>
      </c>
      <c r="N24" s="14">
        <f t="shared" si="3"/>
        <v>221.38299257715846</v>
      </c>
      <c r="O24" s="37">
        <f>'WEEKLY COMPETITIVE REPORT'!O24</f>
        <v>11</v>
      </c>
      <c r="P24" s="14">
        <f>'WEEKLY COMPETITIVE REPORT'!P24/Y4</f>
        <v>4445.891392108348</v>
      </c>
      <c r="Q24" s="14">
        <f>'WEEKLY COMPETITIVE REPORT'!Q24/Y4</f>
        <v>6392.759473889829</v>
      </c>
      <c r="R24" s="22">
        <f>'WEEKLY COMPETITIVE REPORT'!R24</f>
        <v>718</v>
      </c>
      <c r="S24" s="22">
        <f>'WEEKLY COMPETITIVE REPORT'!S24</f>
        <v>995</v>
      </c>
      <c r="T24" s="64">
        <f>'WEEKLY COMPETITIVE REPORT'!T24</f>
        <v>-30.45426767162354</v>
      </c>
      <c r="U24" s="14">
        <f>'WEEKLY COMPETITIVE REPORT'!U24/Y4</f>
        <v>426746.9722620133</v>
      </c>
      <c r="V24" s="14">
        <f t="shared" si="4"/>
        <v>404.1719447371225</v>
      </c>
      <c r="W24" s="25">
        <f t="shared" si="5"/>
        <v>431192.86365412164</v>
      </c>
      <c r="X24" s="22">
        <f>'WEEKLY COMPETITIVE REPORT'!X24</f>
        <v>64476</v>
      </c>
      <c r="Y24" s="56">
        <f>'WEEKLY COMPETITIVE REPORT'!Y24</f>
        <v>65194</v>
      </c>
    </row>
    <row r="25" spans="1:25" ht="12.75">
      <c r="A25" s="50">
        <v>12</v>
      </c>
      <c r="B25" s="4">
        <f>'WEEKLY COMPETITIVE REPORT'!B25</f>
        <v>12</v>
      </c>
      <c r="C25" s="4" t="str">
        <f>'WEEKLY COMPETITIVE REPORT'!C25</f>
        <v>SVEĆENIKOVA DJECA</v>
      </c>
      <c r="D25" s="4" t="str">
        <f>'WEEKLY COMPETITIVE REPORT'!D25</f>
        <v>DUHOVNIKOVI OTROCI</v>
      </c>
      <c r="E25" s="4" t="str">
        <f>'WEEKLY COMPETITIVE REPORT'!E25</f>
        <v>IND</v>
      </c>
      <c r="F25" s="4" t="str">
        <f>'WEEKLY COMPETITIVE REPORT'!F25</f>
        <v>CF</v>
      </c>
      <c r="G25" s="37">
        <f>'WEEKLY COMPETITIVE REPORT'!G25</f>
        <v>2</v>
      </c>
      <c r="H25" s="37">
        <f>'WEEKLY COMPETITIVE REPORT'!H25</f>
        <v>9</v>
      </c>
      <c r="I25" s="14">
        <f>'WEEKLY COMPETITIVE REPORT'!I25/Y4</f>
        <v>1554.88995963016</v>
      </c>
      <c r="J25" s="14">
        <f>'WEEKLY COMPETITIVE REPORT'!J25/Y4</f>
        <v>2333.6371923427528</v>
      </c>
      <c r="K25" s="22">
        <f>'WEEKLY COMPETITIVE REPORT'!K25</f>
        <v>211</v>
      </c>
      <c r="L25" s="22">
        <f>'WEEKLY COMPETITIVE REPORT'!L25</f>
        <v>321</v>
      </c>
      <c r="M25" s="64">
        <f>'WEEKLY COMPETITIVE REPORT'!M25</f>
        <v>-33.37053571428571</v>
      </c>
      <c r="N25" s="14">
        <f t="shared" si="3"/>
        <v>172.76555107001778</v>
      </c>
      <c r="O25" s="37">
        <f>'WEEKLY COMPETITIVE REPORT'!O25</f>
        <v>9</v>
      </c>
      <c r="P25" s="14">
        <f>'WEEKLY COMPETITIVE REPORT'!P25/Y4</f>
        <v>4150.279984372965</v>
      </c>
      <c r="Q25" s="14">
        <f>'WEEKLY COMPETITIVE REPORT'!Q25/Y4</f>
        <v>4483.656726136215</v>
      </c>
      <c r="R25" s="22">
        <f>'WEEKLY COMPETITIVE REPORT'!R25</f>
        <v>643</v>
      </c>
      <c r="S25" s="22">
        <f>'WEEKLY COMPETITIVE REPORT'!S25</f>
        <v>691</v>
      </c>
      <c r="T25" s="64">
        <f>'WEEKLY COMPETITIVE REPORT'!T25</f>
        <v>-7.435376125471976</v>
      </c>
      <c r="U25" s="14">
        <f>'WEEKLY COMPETITIVE REPORT'!U25/Y4</f>
        <v>4483.656726136215</v>
      </c>
      <c r="V25" s="14">
        <f t="shared" si="4"/>
        <v>461.14222048588505</v>
      </c>
      <c r="W25" s="25">
        <f t="shared" si="5"/>
        <v>8633.93671050918</v>
      </c>
      <c r="X25" s="22">
        <f>'WEEKLY COMPETITIVE REPORT'!X25</f>
        <v>725</v>
      </c>
      <c r="Y25" s="56">
        <f>'WEEKLY COMPETITIVE REPORT'!Y25</f>
        <v>1368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WINGS</v>
      </c>
      <c r="D26" s="4" t="str">
        <f>'WEEKLY COMPETITIVE REPORT'!D26</f>
        <v>KRILA</v>
      </c>
      <c r="E26" s="4" t="str">
        <f>'WEEKLY COMPETITIVE REPORT'!E26</f>
        <v>IND</v>
      </c>
      <c r="F26" s="4" t="str">
        <f>'WEEKLY COMPETITIVE REPORT'!F26</f>
        <v>Karantanija</v>
      </c>
      <c r="G26" s="37">
        <f>'WEEKLY COMPETITIVE REPORT'!G26</f>
        <v>4</v>
      </c>
      <c r="H26" s="37">
        <f>'WEEKLY COMPETITIVE REPORT'!H26</f>
        <v>10</v>
      </c>
      <c r="I26" s="14">
        <f>'WEEKLY COMPETITIVE REPORT'!I26/Y4</f>
        <v>1485.8705560619871</v>
      </c>
      <c r="J26" s="14">
        <f>'WEEKLY COMPETITIVE REPORT'!J26/Y4</f>
        <v>2846.7248339627554</v>
      </c>
      <c r="K26" s="22">
        <f>'WEEKLY COMPETITIVE REPORT'!K26</f>
        <v>213</v>
      </c>
      <c r="L26" s="22">
        <f>'WEEKLY COMPETITIVE REPORT'!L26</f>
        <v>418</v>
      </c>
      <c r="M26" s="64">
        <f>'WEEKLY COMPETITIVE REPORT'!M26</f>
        <v>-47.80420860018298</v>
      </c>
      <c r="N26" s="14">
        <f t="shared" si="3"/>
        <v>148.5870556061987</v>
      </c>
      <c r="O26" s="37">
        <f>'WEEKLY COMPETITIVE REPORT'!O26</f>
        <v>10</v>
      </c>
      <c r="P26" s="14">
        <f>'WEEKLY COMPETITIVE REPORT'!P26/Y4</f>
        <v>3393.671050918088</v>
      </c>
      <c r="Q26" s="14">
        <f>'WEEKLY COMPETITIVE REPORT'!Q26/Y4</f>
        <v>5995.5723401484565</v>
      </c>
      <c r="R26" s="22">
        <f>'WEEKLY COMPETITIVE REPORT'!R26</f>
        <v>542</v>
      </c>
      <c r="S26" s="22">
        <f>'WEEKLY COMPETITIVE REPORT'!S26</f>
        <v>965</v>
      </c>
      <c r="T26" s="64">
        <f>'WEEKLY COMPETITIVE REPORT'!T26</f>
        <v>-43.39704604691572</v>
      </c>
      <c r="U26" s="14">
        <f>'WEEKLY COMPETITIVE REPORT'!U26/Y4</f>
        <v>27073.83773928897</v>
      </c>
      <c r="V26" s="14">
        <f t="shared" si="4"/>
        <v>339.3671050918088</v>
      </c>
      <c r="W26" s="25">
        <f t="shared" si="5"/>
        <v>30467.50879020706</v>
      </c>
      <c r="X26" s="22">
        <f>'WEEKLY COMPETITIVE REPORT'!X26</f>
        <v>4383</v>
      </c>
      <c r="Y26" s="56">
        <f>'WEEKLY COMPETITIVE REPORT'!Y26</f>
        <v>4925</v>
      </c>
    </row>
    <row r="27" spans="1:25" ht="12.75" customHeight="1">
      <c r="A27" s="50">
        <v>14</v>
      </c>
      <c r="B27" s="4">
        <f>'WEEKLY COMPETITIVE REPORT'!B27</f>
        <v>8</v>
      </c>
      <c r="C27" s="4" t="str">
        <f>'WEEKLY COMPETITIVE REPORT'!C27</f>
        <v>MAN OF STEEL</v>
      </c>
      <c r="D27" s="4" t="str">
        <f>'WEEKLY COMPETITIVE REPORT'!D27</f>
        <v>JEKLENI MOŽ</v>
      </c>
      <c r="E27" s="4" t="str">
        <f>'WEEKLY COMPETITIVE REPORT'!E27</f>
        <v>WB</v>
      </c>
      <c r="F27" s="4" t="str">
        <f>'WEEKLY COMPETITIVE REPORT'!F27</f>
        <v>Blitz</v>
      </c>
      <c r="G27" s="37">
        <f>'WEEKLY COMPETITIVE REPORT'!G27</f>
        <v>5</v>
      </c>
      <c r="H27" s="37">
        <f>'WEEKLY COMPETITIVE REPORT'!H27</f>
        <v>18</v>
      </c>
      <c r="I27" s="14">
        <f>'WEEKLY COMPETITIVE REPORT'!I27/Y4</f>
        <v>1406.4331293137127</v>
      </c>
      <c r="J27" s="14">
        <f>'WEEKLY COMPETITIVE REPORT'!J27/Y17</f>
        <v>0.25626578589469595</v>
      </c>
      <c r="K27" s="22">
        <f>'WEEKLY COMPETITIVE REPORT'!K27</f>
        <v>187</v>
      </c>
      <c r="L27" s="22">
        <f>'WEEKLY COMPETITIVE REPORT'!L27</f>
        <v>453</v>
      </c>
      <c r="M27" s="64">
        <f>'WEEKLY COMPETITIVE REPORT'!M27</f>
        <v>-59.05989385898408</v>
      </c>
      <c r="N27" s="14">
        <f t="shared" si="3"/>
        <v>78.13517385076182</v>
      </c>
      <c r="O27" s="37">
        <f>'WEEKLY COMPETITIVE REPORT'!O27</f>
        <v>18</v>
      </c>
      <c r="P27" s="14">
        <f>'WEEKLY COMPETITIVE REPORT'!P27/Y4</f>
        <v>3031.6447454095583</v>
      </c>
      <c r="Q27" s="14">
        <f>'WEEKLY COMPETITIVE REPORT'!Q27/Y17</f>
        <v>0.5571206528074607</v>
      </c>
      <c r="R27" s="22">
        <f>'WEEKLY COMPETITIVE REPORT'!R27</f>
        <v>437</v>
      </c>
      <c r="S27" s="22">
        <f>'WEEKLY COMPETITIVE REPORT'!S27</f>
        <v>1134</v>
      </c>
      <c r="T27" s="64">
        <f>'WEEKLY COMPETITIVE REPORT'!T27</f>
        <v>-59.40714908456844</v>
      </c>
      <c r="U27" s="14">
        <f>'WEEKLY COMPETITIVE REPORT'!U27/Y17</f>
        <v>8.87526714591024</v>
      </c>
      <c r="V27" s="14">
        <f t="shared" si="4"/>
        <v>168.42470807830878</v>
      </c>
      <c r="W27" s="25">
        <f t="shared" si="5"/>
        <v>3040.5200125554684</v>
      </c>
      <c r="X27" s="22">
        <f>'WEEKLY COMPETITIVE REPORT'!X27</f>
        <v>16420</v>
      </c>
      <c r="Y27" s="56">
        <f>'WEEKLY COMPETITIVE REPORT'!Y27</f>
        <v>16857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EPIC</v>
      </c>
      <c r="D28" s="4" t="str">
        <f>'WEEKLY COMPETITIVE REPORT'!D28</f>
        <v>SKRIVNOSTNI VARUHI GOZDA</v>
      </c>
      <c r="E28" s="4" t="str">
        <f>'WEEKLY COMPETITIVE REPORT'!E28</f>
        <v>FOX</v>
      </c>
      <c r="F28" s="4" t="str">
        <f>'WEEKLY COMPETITIVE REPORT'!F28</f>
        <v>Blitz</v>
      </c>
      <c r="G28" s="37">
        <f>'WEEKLY COMPETITIVE REPORT'!G28</f>
        <v>7</v>
      </c>
      <c r="H28" s="37">
        <f>'WEEKLY COMPETITIVE REPORT'!H28</f>
        <v>18</v>
      </c>
      <c r="I28" s="14">
        <f>'WEEKLY COMPETITIVE REPORT'!I28/Y4</f>
        <v>1281.4168511524938</v>
      </c>
      <c r="J28" s="14">
        <f>'WEEKLY COMPETITIVE REPORT'!J28/Y17</f>
        <v>0.2225568292209054</v>
      </c>
      <c r="K28" s="22">
        <f>'WEEKLY COMPETITIVE REPORT'!K28</f>
        <v>212</v>
      </c>
      <c r="L28" s="22">
        <f>'WEEKLY COMPETITIVE REPORT'!L28</f>
        <v>400</v>
      </c>
      <c r="M28" s="64">
        <f>'WEEKLY COMPETITIVE REPORT'!M28</f>
        <v>-57.04932343954605</v>
      </c>
      <c r="N28" s="14">
        <f t="shared" si="3"/>
        <v>71.18982506402743</v>
      </c>
      <c r="O28" s="37">
        <f>'WEEKLY COMPETITIVE REPORT'!O28</f>
        <v>18</v>
      </c>
      <c r="P28" s="14">
        <f>'WEEKLY COMPETITIVE REPORT'!P28/Y4</f>
        <v>2156.530798281026</v>
      </c>
      <c r="Q28" s="14">
        <f>'WEEKLY COMPETITIVE REPORT'!Q28/Y17</f>
        <v>0.3923644841655333</v>
      </c>
      <c r="R28" s="22">
        <f>'WEEKLY COMPETITIVE REPORT'!R28</f>
        <v>364</v>
      </c>
      <c r="S28" s="22">
        <f>'WEEKLY COMPETITIVE REPORT'!S28</f>
        <v>777</v>
      </c>
      <c r="T28" s="64">
        <f>'WEEKLY COMPETITIVE REPORT'!T28</f>
        <v>-58.999752413963854</v>
      </c>
      <c r="U28" s="14">
        <f>'WEEKLY COMPETITIVE REPORT'!U28/Y17</f>
        <v>10.720322517971635</v>
      </c>
      <c r="V28" s="14">
        <f t="shared" si="4"/>
        <v>119.8072665711681</v>
      </c>
      <c r="W28" s="25">
        <f t="shared" si="5"/>
        <v>2167.2511207989974</v>
      </c>
      <c r="X28" s="22">
        <f>'WEEKLY COMPETITIVE REPORT'!X28</f>
        <v>21131</v>
      </c>
      <c r="Y28" s="56">
        <f>'WEEKLY COMPETITIVE REPORT'!Y28</f>
        <v>21495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FAST AND FURIOUS 6</v>
      </c>
      <c r="D29" s="4" t="str">
        <f>'WEEKLY COMPETITIVE REPORT'!D29</f>
        <v>HITRI IN DRZNI 6</v>
      </c>
      <c r="E29" s="4" t="str">
        <f>'WEEKLY COMPETITIVE REPORT'!E29</f>
        <v>UNI</v>
      </c>
      <c r="F29" s="4" t="str">
        <f>'WEEKLY COMPETITIVE REPORT'!F29</f>
        <v>Karantanija</v>
      </c>
      <c r="G29" s="37">
        <f>'WEEKLY COMPETITIVE REPORT'!G29</f>
        <v>9</v>
      </c>
      <c r="H29" s="37">
        <f>'WEEKLY COMPETITIVE REPORT'!H29</f>
        <v>11</v>
      </c>
      <c r="I29" s="14">
        <f>'WEEKLY COMPETITIVE REPORT'!I29/Y4</f>
        <v>916.7860398489387</v>
      </c>
      <c r="J29" s="14">
        <f>'WEEKLY COMPETITIVE REPORT'!J29/Y17</f>
        <v>0.13085292403341753</v>
      </c>
      <c r="K29" s="22">
        <f>'WEEKLY COMPETITIVE REPORT'!K29</f>
        <v>180</v>
      </c>
      <c r="L29" s="22">
        <f>'WEEKLY COMPETITIVE REPORT'!L29</f>
        <v>241</v>
      </c>
      <c r="M29" s="64">
        <f>'WEEKLY COMPETITIVE REPORT'!M29</f>
        <v>-47.73570898292502</v>
      </c>
      <c r="N29" s="14">
        <f t="shared" si="3"/>
        <v>83.34418544081261</v>
      </c>
      <c r="O29" s="37">
        <f>'WEEKLY COMPETITIVE REPORT'!O29</f>
        <v>11</v>
      </c>
      <c r="P29" s="14">
        <f>'WEEKLY COMPETITIVE REPORT'!P29/Y4</f>
        <v>1540.5651777575204</v>
      </c>
      <c r="Q29" s="14">
        <f>'WEEKLY COMPETITIVE REPORT'!Q29/Y17</f>
        <v>0.24383135807266368</v>
      </c>
      <c r="R29" s="22">
        <f>'WEEKLY COMPETITIVE REPORT'!R29</f>
        <v>284</v>
      </c>
      <c r="S29" s="22">
        <f>'WEEKLY COMPETITIVE REPORT'!S29</f>
        <v>467</v>
      </c>
      <c r="T29" s="64">
        <f>'WEEKLY COMPETITIVE REPORT'!T29</f>
        <v>-52.86852589641434</v>
      </c>
      <c r="U29" s="14">
        <f>'WEEKLY COMPETITIVE REPORT'!U29/Y4</f>
        <v>481544.47193645005</v>
      </c>
      <c r="V29" s="14">
        <f t="shared" si="4"/>
        <v>140.0513797961382</v>
      </c>
      <c r="W29" s="25">
        <f t="shared" si="5"/>
        <v>483085.0371142076</v>
      </c>
      <c r="X29" s="22">
        <f>'WEEKLY COMPETITIVE REPORT'!X29</f>
        <v>70787</v>
      </c>
      <c r="Y29" s="56">
        <f>'WEEKLY COMPETITIVE REPORT'!Y29</f>
        <v>71071</v>
      </c>
    </row>
    <row r="30" spans="1:25" ht="12.75">
      <c r="A30" s="51">
        <v>17</v>
      </c>
      <c r="B30" s="4">
        <f>'WEEKLY COMPETITIVE REPORT'!B30</f>
        <v>16</v>
      </c>
      <c r="C30" s="4" t="str">
        <f>'WEEKLY COMPETITIVE REPORT'!C30</f>
        <v>POPULAIRE</v>
      </c>
      <c r="D30" s="4" t="str">
        <f>'WEEKLY COMPETITIVE REPORT'!D30</f>
        <v>NERODNA TAJINCA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4</v>
      </c>
      <c r="H30" s="37">
        <f>'WEEKLY COMPETITIVE REPORT'!H30</f>
        <v>6</v>
      </c>
      <c r="I30" s="14">
        <f>'WEEKLY COMPETITIVE REPORT'!I30/Y4</f>
        <v>268.26409688761555</v>
      </c>
      <c r="J30" s="14">
        <f>'WEEKLY COMPETITIVE REPORT'!J30/Y17</f>
        <v>0.027686030697493685</v>
      </c>
      <c r="K30" s="22">
        <f>'WEEKLY COMPETITIVE REPORT'!K30</f>
        <v>36</v>
      </c>
      <c r="L30" s="22">
        <f>'WEEKLY COMPETITIVE REPORT'!L30</f>
        <v>50</v>
      </c>
      <c r="M30" s="64">
        <f>'WEEKLY COMPETITIVE REPORT'!M30</f>
        <v>-27.719298245614027</v>
      </c>
      <c r="N30" s="14">
        <f t="shared" si="3"/>
        <v>44.71068281460259</v>
      </c>
      <c r="O30" s="37">
        <f>'WEEKLY COMPETITIVE REPORT'!O30</f>
        <v>6</v>
      </c>
      <c r="P30" s="14">
        <f>'WEEKLY COMPETITIVE REPORT'!P30/Y4</f>
        <v>554.7597343404088</v>
      </c>
      <c r="Q30" s="14">
        <f>'WEEKLY COMPETITIVE REPORT'!Q30/Y17</f>
        <v>0.05469205362346998</v>
      </c>
      <c r="R30" s="22">
        <f>'WEEKLY COMPETITIVE REPORT'!R30</f>
        <v>79</v>
      </c>
      <c r="S30" s="22">
        <f>'WEEKLY COMPETITIVE REPORT'!S30</f>
        <v>108</v>
      </c>
      <c r="T30" s="64">
        <f>'WEEKLY COMPETITIVE REPORT'!T30</f>
        <v>-24.333925399644755</v>
      </c>
      <c r="U30" s="14">
        <f>'WEEKLY COMPETITIVE REPORT'!U30/Y4</f>
        <v>4369.058471155098</v>
      </c>
      <c r="V30" s="14">
        <f t="shared" si="4"/>
        <v>92.45995572340148</v>
      </c>
      <c r="W30" s="25">
        <f t="shared" si="5"/>
        <v>4923.818205495507</v>
      </c>
      <c r="X30" s="22">
        <f>'WEEKLY COMPETITIVE REPORT'!X30</f>
        <v>652</v>
      </c>
      <c r="Y30" s="56">
        <f>'WEEKLY COMPETITIVE REPORT'!Y30</f>
        <v>731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208</v>
      </c>
      <c r="I34" s="32">
        <f>SUM(I14:I33)</f>
        <v>64616.486521682506</v>
      </c>
      <c r="J34" s="31">
        <f>SUM(J14:J33)</f>
        <v>71937.08742017121</v>
      </c>
      <c r="K34" s="31">
        <f>SUM(K14:K33)</f>
        <v>8929</v>
      </c>
      <c r="L34" s="31">
        <f>SUM(L14:L33)</f>
        <v>10829</v>
      </c>
      <c r="M34" s="64">
        <f>'WEEKLY COMPETITIVE REPORT'!M34</f>
        <v>-78.69880655962909</v>
      </c>
      <c r="N34" s="32">
        <f>I34/H34</f>
        <v>310.65618520039664</v>
      </c>
      <c r="O34" s="40">
        <f>'WEEKLY COMPETITIVE REPORT'!O34</f>
        <v>208</v>
      </c>
      <c r="P34" s="31">
        <f>SUM(P14:P33)</f>
        <v>132176.0645917437</v>
      </c>
      <c r="Q34" s="31">
        <f>SUM(Q14:Q33)</f>
        <v>150136.68230989</v>
      </c>
      <c r="R34" s="31">
        <f>SUM(R14:R33)</f>
        <v>20276</v>
      </c>
      <c r="S34" s="31">
        <f>SUM(S14:S33)</f>
        <v>24990</v>
      </c>
      <c r="T34" s="65">
        <f>P34/Q34-100%</f>
        <v>-0.11962844417378715</v>
      </c>
      <c r="U34" s="31">
        <f>SUM(U14:U33)</f>
        <v>1490610.8184051346</v>
      </c>
      <c r="V34" s="32">
        <f>P34/O34</f>
        <v>635.4618489987678</v>
      </c>
      <c r="W34" s="31">
        <f>SUM(W14:W33)</f>
        <v>1622786.8829968786</v>
      </c>
      <c r="X34" s="31">
        <f>SUM(X14:X33)</f>
        <v>260880</v>
      </c>
      <c r="Y34" s="35">
        <f>SUM(Y14:Y33)</f>
        <v>281156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2013-07-25T10:16:40Z</dcterms:modified>
  <cp:category/>
  <cp:version/>
  <cp:contentType/>
  <cp:contentStatus/>
</cp:coreProperties>
</file>