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330" windowWidth="24510" windowHeight="104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<sst xmlns="http://schemas.openxmlformats.org/spreadsheetml/2006/main" count="266" uniqueCount="96">
  <si>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</si>
  <si>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</si>
  <si>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</si>
  <si>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</si>
  <si>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</si>
  <si>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</si>
  <si>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</si>
  <si>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</si>
  <si>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</si>
  <si>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</si>
  <si>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</si>
  <si>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</si>
  <si>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</si>
  <si>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</si>
  <si>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</si>
  <si>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</si>
  <si>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</si>
  <si>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</si>
  <si>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</si>
  <si>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</si>
  <si>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</si>
  <si>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</si>
  <si>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</si>
  <si>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</si>
  <si>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</si>
  <si>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</si>
  <si>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</si>
  <si>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</si>
  <si>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</si>
  <si>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</si>
  <si>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</si>
  <si>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</si>
  <si>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</si>
  <si>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</si>
  <si>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</si>
  <si>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</si>
  <si>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</si>
  <si>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</si>
  <si>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</si>
  <si>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</si>
  <si>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</si>
  <si>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</si>
  <si>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</si>
  <si>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</si>
  <si>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</si>
  <si>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</si>
  <si>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</si>
  <si>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</si>
  <si>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</si>
  <si>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</si>
  <si>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</si>
  <si>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GROWN UPS 2</t>
  </si>
  <si>
    <t>ODRASLI 2</t>
  </si>
  <si>
    <t>THE SMURFS 2 3D</t>
  </si>
  <si>
    <t>Cinemania</t>
  </si>
  <si>
    <t>SMRKCI 2 3D</t>
  </si>
  <si>
    <t>ELYSIUM</t>
  </si>
  <si>
    <t>ELIZIJ</t>
  </si>
  <si>
    <t>BEHIND THE CANDELABRA</t>
  </si>
  <si>
    <t>MOJE ŽIVLJENJE Z LIBERACEJEM</t>
  </si>
  <si>
    <t>DUAL</t>
  </si>
  <si>
    <t>DVOJINA</t>
  </si>
  <si>
    <t>DOMEST</t>
  </si>
  <si>
    <t>FIVIA</t>
  </si>
  <si>
    <t>KICK ASS 2</t>
  </si>
  <si>
    <t>WE'RE THE MILLERS</t>
  </si>
  <si>
    <t>MI SMO MILLERJEVI</t>
  </si>
  <si>
    <t>WB</t>
  </si>
  <si>
    <t>THE FROZEN GROUND</t>
  </si>
  <si>
    <t>SMRT V LEDU</t>
  </si>
  <si>
    <t>ONE DIRECTION: THIS IS US 3D</t>
  </si>
  <si>
    <t>ONE DIRECTION: TO SMO MI 3D</t>
  </si>
  <si>
    <t>TURBO 3D</t>
  </si>
  <si>
    <t>KRONIKE PODZEMLJA: MESTO KOSTI</t>
  </si>
  <si>
    <t>MORTAL INSTRUMENTS: CITY OF BONES</t>
  </si>
  <si>
    <t>BEFORE MIDNIGHT</t>
  </si>
  <si>
    <t>PRED POLNOČJO</t>
  </si>
  <si>
    <t>RIDDICK</t>
  </si>
  <si>
    <t>DANS LA MAISON</t>
  </si>
  <si>
    <t>V HIŠI</t>
  </si>
  <si>
    <t>ADRIA BLUES</t>
  </si>
  <si>
    <t>CLASS ENEMY</t>
  </si>
  <si>
    <t>RAZREDNI SOVRAŽNIK</t>
  </si>
  <si>
    <t>2 GUNS</t>
  </si>
  <si>
    <t>2 NA MUHI</t>
  </si>
  <si>
    <t>JOBS</t>
  </si>
  <si>
    <t>19 - Sep</t>
  </si>
  <si>
    <t>25 - Sep</t>
  </si>
  <si>
    <t>20 - Sep</t>
  </si>
  <si>
    <t>22 - Sep</t>
  </si>
  <si>
    <t>BVI</t>
  </si>
  <si>
    <t>CENEX</t>
  </si>
  <si>
    <t>ABOUT TIME</t>
  </si>
  <si>
    <t>SKOZI ČAS</t>
  </si>
  <si>
    <t>PLANES 3D</t>
  </si>
  <si>
    <t>AVIONI 3D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</si>
</sst>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41543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49</v>
      </c>
      <c r="C14" s="89" t="s">
        <v>94</v>
      </c>
      <c r="D14" s="89" t="s">
        <v>95</v>
      </c>
      <c r="E14" s="15" t="s">
        <v>90</v>
      </c>
      <c r="F14" s="15" t="s">
        <v>91</v>
      </c>
      <c r="G14" s="37">
        <v>1</v>
      </c>
      <c r="H14" s="37">
        <v>21</v>
      </c>
      <c r="I14" s="14">
        <v>16498</v>
      </c>
      <c r="J14" s="14"/>
      <c r="K14" s="14">
        <v>3189</v>
      </c>
      <c r="L14" s="14"/>
      <c r="M14" s="64"/>
      <c r="N14" s="14">
        <f>I14/H14</f>
        <v>785.6190476190476</v>
      </c>
      <c r="O14" s="73">
        <v>21</v>
      </c>
      <c r="P14" s="14">
        <v>22848</v>
      </c>
      <c r="Q14" s="14"/>
      <c r="R14" s="14">
        <v>4613</v>
      </c>
      <c r="S14" s="14"/>
      <c r="T14" s="64"/>
      <c r="U14" s="74">
        <v>5403</v>
      </c>
      <c r="V14" s="14">
        <f>P14/O14</f>
        <v>1088</v>
      </c>
      <c r="W14" s="74">
        <f>SUM(U14,P14)</f>
        <v>28251</v>
      </c>
      <c r="X14" s="74">
        <v>1388</v>
      </c>
      <c r="Y14" s="75">
        <f>SUM(X14,R14)</f>
        <v>6001</v>
      </c>
    </row>
    <row r="15" spans="1:25" ht="12.75">
      <c r="A15" s="72">
        <v>2</v>
      </c>
      <c r="B15" s="72">
        <v>5</v>
      </c>
      <c r="C15" s="4" t="s">
        <v>65</v>
      </c>
      <c r="D15" s="4" t="s">
        <v>66</v>
      </c>
      <c r="E15" s="15" t="s">
        <v>67</v>
      </c>
      <c r="F15" s="15" t="s">
        <v>42</v>
      </c>
      <c r="G15" s="37">
        <v>5</v>
      </c>
      <c r="H15" s="37">
        <v>10</v>
      </c>
      <c r="I15" s="14">
        <v>9166</v>
      </c>
      <c r="J15" s="14">
        <v>9560</v>
      </c>
      <c r="K15" s="99">
        <v>1644</v>
      </c>
      <c r="L15" s="99">
        <v>1713</v>
      </c>
      <c r="M15" s="64">
        <f>(I15/J15*100)-100</f>
        <v>-4.1213389121338935</v>
      </c>
      <c r="N15" s="14">
        <f>I15/H15</f>
        <v>916.6</v>
      </c>
      <c r="O15" s="73">
        <v>10</v>
      </c>
      <c r="P15" s="94">
        <v>13127</v>
      </c>
      <c r="Q15" s="94">
        <v>13726</v>
      </c>
      <c r="R15" s="94">
        <v>2559</v>
      </c>
      <c r="S15" s="94">
        <v>2676</v>
      </c>
      <c r="T15" s="64">
        <f>(P15/Q15*100)-100</f>
        <v>-4.363980766428682</v>
      </c>
      <c r="U15" s="74">
        <v>92718</v>
      </c>
      <c r="V15" s="14">
        <f>P15/O15</f>
        <v>1312.7</v>
      </c>
      <c r="W15" s="74">
        <f>SUM(U15,P15)</f>
        <v>105845</v>
      </c>
      <c r="X15" s="74">
        <v>18772</v>
      </c>
      <c r="Y15" s="75">
        <f>SUM(X15,R15)</f>
        <v>21331</v>
      </c>
    </row>
    <row r="16" spans="1:25" ht="12.75">
      <c r="A16" s="72">
        <v>3</v>
      </c>
      <c r="B16" s="72">
        <v>6</v>
      </c>
      <c r="C16" s="4" t="s">
        <v>81</v>
      </c>
      <c r="D16" s="4" t="s">
        <v>82</v>
      </c>
      <c r="E16" s="15" t="s">
        <v>62</v>
      </c>
      <c r="F16" s="15" t="s">
        <v>63</v>
      </c>
      <c r="G16" s="37">
        <v>2</v>
      </c>
      <c r="H16" s="37">
        <v>11</v>
      </c>
      <c r="I16" s="24">
        <v>6199</v>
      </c>
      <c r="J16" s="24">
        <v>5391</v>
      </c>
      <c r="K16" s="24">
        <v>1161</v>
      </c>
      <c r="L16" s="24">
        <v>967</v>
      </c>
      <c r="M16" s="64">
        <f>(I16/J16*100)-100</f>
        <v>14.987942867742547</v>
      </c>
      <c r="N16" s="14">
        <f>I16/H16</f>
        <v>563.5454545454545</v>
      </c>
      <c r="O16" s="38">
        <v>11</v>
      </c>
      <c r="P16" s="14">
        <v>12415</v>
      </c>
      <c r="Q16" s="14">
        <v>13075</v>
      </c>
      <c r="R16" s="14">
        <v>2712</v>
      </c>
      <c r="S16" s="14">
        <v>2841</v>
      </c>
      <c r="T16" s="64">
        <f>(P16/Q16*100)-100</f>
        <v>-5.047801147227531</v>
      </c>
      <c r="U16" s="74">
        <v>13075</v>
      </c>
      <c r="V16" s="14">
        <f>P16/O16</f>
        <v>1128.6363636363637</v>
      </c>
      <c r="W16" s="74">
        <f>SUM(U16,P16)</f>
        <v>25490</v>
      </c>
      <c r="X16" s="74">
        <v>3996</v>
      </c>
      <c r="Y16" s="75">
        <f>SUM(X16,R16)</f>
        <v>6708</v>
      </c>
    </row>
    <row r="17" spans="1:25" ht="12.75">
      <c r="A17" s="72">
        <v>4</v>
      </c>
      <c r="B17" s="72">
        <v>1</v>
      </c>
      <c r="C17" s="4" t="s">
        <v>72</v>
      </c>
      <c r="D17" s="4" t="s">
        <v>72</v>
      </c>
      <c r="E17" s="15" t="s">
        <v>46</v>
      </c>
      <c r="F17" s="15" t="s">
        <v>42</v>
      </c>
      <c r="G17" s="37">
        <v>4</v>
      </c>
      <c r="H17" s="37">
        <v>20</v>
      </c>
      <c r="I17" s="24">
        <v>7400</v>
      </c>
      <c r="J17" s="24">
        <v>13545</v>
      </c>
      <c r="K17" s="98">
        <v>1331</v>
      </c>
      <c r="L17" s="98">
        <v>2441</v>
      </c>
      <c r="M17" s="64">
        <f>(I17/J17*100)-100</f>
        <v>-45.36729420450351</v>
      </c>
      <c r="N17" s="14">
        <f>I17/H17</f>
        <v>370</v>
      </c>
      <c r="O17" s="73">
        <v>20</v>
      </c>
      <c r="P17" s="22">
        <v>9766</v>
      </c>
      <c r="Q17" s="22">
        <v>17525</v>
      </c>
      <c r="R17" s="22">
        <v>1829</v>
      </c>
      <c r="S17" s="22">
        <v>3308</v>
      </c>
      <c r="T17" s="64">
        <f>(P17/Q17*100)-100</f>
        <v>-44.27389443651926</v>
      </c>
      <c r="U17" s="74">
        <v>110777</v>
      </c>
      <c r="V17" s="24">
        <f>P17/O17</f>
        <v>488.3</v>
      </c>
      <c r="W17" s="74">
        <f>SUM(U17,P17)</f>
        <v>120543</v>
      </c>
      <c r="X17" s="74">
        <v>21884</v>
      </c>
      <c r="Y17" s="75">
        <f>SUM(X17,R17)</f>
        <v>23713</v>
      </c>
    </row>
    <row r="18" spans="1:25" ht="13.5" customHeight="1">
      <c r="A18" s="72">
        <v>5</v>
      </c>
      <c r="B18" s="72">
        <v>3</v>
      </c>
      <c r="C18" s="4" t="s">
        <v>83</v>
      </c>
      <c r="D18" s="4" t="s">
        <v>84</v>
      </c>
      <c r="E18" s="15" t="s">
        <v>50</v>
      </c>
      <c r="F18" s="15" t="s">
        <v>47</v>
      </c>
      <c r="G18" s="37">
        <v>2</v>
      </c>
      <c r="H18" s="37">
        <v>9</v>
      </c>
      <c r="I18" s="14">
        <v>6278</v>
      </c>
      <c r="J18" s="14">
        <v>9112</v>
      </c>
      <c r="K18" s="24">
        <v>1113</v>
      </c>
      <c r="L18" s="24">
        <v>1612</v>
      </c>
      <c r="M18" s="64">
        <f>(I18/J18*100)-100</f>
        <v>-31.101843722563643</v>
      </c>
      <c r="N18" s="14">
        <f>I18/H18</f>
        <v>697.5555555555555</v>
      </c>
      <c r="O18" s="37">
        <v>9</v>
      </c>
      <c r="P18" s="14">
        <v>9641</v>
      </c>
      <c r="Q18" s="14">
        <v>14767</v>
      </c>
      <c r="R18" s="14">
        <v>1841</v>
      </c>
      <c r="S18" s="14">
        <v>2903</v>
      </c>
      <c r="T18" s="64">
        <f>(P18/Q18*100)-100</f>
        <v>-34.71253470576285</v>
      </c>
      <c r="U18" s="74">
        <v>14586</v>
      </c>
      <c r="V18" s="24">
        <f>P18/O18</f>
        <v>1071.2222222222222</v>
      </c>
      <c r="W18" s="74">
        <f>SUM(U18,P18)</f>
        <v>24227</v>
      </c>
      <c r="X18" s="74">
        <v>2903</v>
      </c>
      <c r="Y18" s="75">
        <f>SUM(X18,R18)</f>
        <v>4744</v>
      </c>
    </row>
    <row r="19" spans="1:25" ht="12.75">
      <c r="A19" s="72">
        <v>6</v>
      </c>
      <c r="B19" s="72">
        <v>4</v>
      </c>
      <c r="C19" s="4" t="s">
        <v>53</v>
      </c>
      <c r="D19" s="4" t="s">
        <v>55</v>
      </c>
      <c r="E19" s="15" t="s">
        <v>50</v>
      </c>
      <c r="F19" s="15" t="s">
        <v>47</v>
      </c>
      <c r="G19" s="37">
        <v>8</v>
      </c>
      <c r="H19" s="37">
        <v>21</v>
      </c>
      <c r="I19" s="91">
        <v>6360</v>
      </c>
      <c r="J19" s="91">
        <v>10553</v>
      </c>
      <c r="K19" s="95">
        <v>1075</v>
      </c>
      <c r="L19" s="95">
        <v>1921</v>
      </c>
      <c r="M19" s="64">
        <f>(I19/J19*100)-100</f>
        <v>-39.732777409267506</v>
      </c>
      <c r="N19" s="14">
        <f>I19/H19</f>
        <v>302.85714285714283</v>
      </c>
      <c r="O19" s="73">
        <v>21</v>
      </c>
      <c r="P19" s="22">
        <v>8829</v>
      </c>
      <c r="Q19" s="22">
        <v>14266</v>
      </c>
      <c r="R19" s="22">
        <v>1579</v>
      </c>
      <c r="S19" s="22">
        <v>2713</v>
      </c>
      <c r="T19" s="64">
        <f>(P19/Q19*100)-100</f>
        <v>-38.11159399971962</v>
      </c>
      <c r="U19" s="74">
        <v>541132</v>
      </c>
      <c r="V19" s="14">
        <f>P19/O19</f>
        <v>420.42857142857144</v>
      </c>
      <c r="W19" s="74">
        <f>SUM(U19,P19)</f>
        <v>549961</v>
      </c>
      <c r="X19" s="74">
        <v>103848</v>
      </c>
      <c r="Y19" s="75">
        <f>SUM(X19,R19)</f>
        <v>105427</v>
      </c>
    </row>
    <row r="20" spans="1:25" ht="12.75">
      <c r="A20" s="72">
        <v>7</v>
      </c>
      <c r="B20" s="72">
        <v>2</v>
      </c>
      <c r="C20" s="4" t="s">
        <v>85</v>
      </c>
      <c r="D20" s="4" t="s">
        <v>85</v>
      </c>
      <c r="E20" s="15" t="s">
        <v>46</v>
      </c>
      <c r="F20" s="15" t="s">
        <v>42</v>
      </c>
      <c r="G20" s="37">
        <v>2</v>
      </c>
      <c r="H20" s="37">
        <v>10</v>
      </c>
      <c r="I20" s="24">
        <v>4945</v>
      </c>
      <c r="J20" s="24">
        <v>9615</v>
      </c>
      <c r="K20" s="14">
        <v>880</v>
      </c>
      <c r="L20" s="14">
        <v>1693</v>
      </c>
      <c r="M20" s="64">
        <f>(I20/J20*100)-100</f>
        <v>-48.56994279771191</v>
      </c>
      <c r="N20" s="14">
        <f>I20/H20</f>
        <v>494.5</v>
      </c>
      <c r="O20" s="73">
        <v>10</v>
      </c>
      <c r="P20" s="14">
        <v>8676</v>
      </c>
      <c r="Q20" s="14">
        <v>17107</v>
      </c>
      <c r="R20" s="14">
        <v>1673</v>
      </c>
      <c r="S20" s="14">
        <v>3385</v>
      </c>
      <c r="T20" s="64">
        <f>(P20/Q20*100)-100</f>
        <v>-49.28391886362308</v>
      </c>
      <c r="U20" s="74">
        <v>19426</v>
      </c>
      <c r="V20" s="14">
        <f>P20/O20</f>
        <v>867.6</v>
      </c>
      <c r="W20" s="74">
        <f>SUM(U20,P20)</f>
        <v>28102</v>
      </c>
      <c r="X20" s="74">
        <v>3755</v>
      </c>
      <c r="Y20" s="75">
        <f>SUM(X20,R20)</f>
        <v>5428</v>
      </c>
    </row>
    <row r="21" spans="1:25" ht="12.75">
      <c r="A21" s="72">
        <v>8</v>
      </c>
      <c r="B21" s="72" t="s">
        <v>49</v>
      </c>
      <c r="C21" s="4" t="s">
        <v>92</v>
      </c>
      <c r="D21" s="4" t="s">
        <v>93</v>
      </c>
      <c r="E21" s="15" t="s">
        <v>48</v>
      </c>
      <c r="F21" s="15" t="s">
        <v>36</v>
      </c>
      <c r="G21" s="37">
        <v>1</v>
      </c>
      <c r="H21" s="37">
        <v>9</v>
      </c>
      <c r="I21" s="22">
        <v>4396</v>
      </c>
      <c r="J21" s="22"/>
      <c r="K21" s="95">
        <v>769</v>
      </c>
      <c r="L21" s="95"/>
      <c r="M21" s="64"/>
      <c r="N21" s="14">
        <f>I21/H21</f>
        <v>488.44444444444446</v>
      </c>
      <c r="O21" s="73">
        <v>9</v>
      </c>
      <c r="P21" s="14">
        <v>7806</v>
      </c>
      <c r="Q21" s="14"/>
      <c r="R21" s="14">
        <v>1509</v>
      </c>
      <c r="S21" s="14"/>
      <c r="T21" s="64"/>
      <c r="U21" s="74">
        <v>808</v>
      </c>
      <c r="V21" s="14">
        <f>P21/O21</f>
        <v>867.3333333333334</v>
      </c>
      <c r="W21" s="74">
        <f>SUM(U21,P21)</f>
        <v>8614</v>
      </c>
      <c r="X21" s="74">
        <v>141</v>
      </c>
      <c r="Y21" s="75">
        <f>SUM(X21,R21)</f>
        <v>1650</v>
      </c>
    </row>
    <row r="22" spans="1:25" ht="12.75">
      <c r="A22" s="72">
        <v>9</v>
      </c>
      <c r="B22" s="72">
        <v>10</v>
      </c>
      <c r="C22" s="4" t="s">
        <v>70</v>
      </c>
      <c r="D22" s="4" t="s">
        <v>71</v>
      </c>
      <c r="E22" s="15" t="s">
        <v>50</v>
      </c>
      <c r="F22" s="15" t="s">
        <v>47</v>
      </c>
      <c r="G22" s="37">
        <v>4</v>
      </c>
      <c r="H22" s="37">
        <v>10</v>
      </c>
      <c r="I22" s="24">
        <v>2575</v>
      </c>
      <c r="J22" s="24">
        <v>3733</v>
      </c>
      <c r="K22" s="24">
        <v>385</v>
      </c>
      <c r="L22" s="24">
        <v>561</v>
      </c>
      <c r="M22" s="64">
        <f>(I22/J22*100)-100</f>
        <v>-31.0206268416823</v>
      </c>
      <c r="N22" s="14">
        <f>I22/H22</f>
        <v>257.5</v>
      </c>
      <c r="O22" s="73">
        <v>10</v>
      </c>
      <c r="P22" s="22">
        <v>3356</v>
      </c>
      <c r="Q22" s="22">
        <v>4848</v>
      </c>
      <c r="R22" s="22">
        <v>539</v>
      </c>
      <c r="S22" s="22">
        <v>760</v>
      </c>
      <c r="T22" s="64">
        <f>(P22/Q22*100)-100</f>
        <v>-30.775577557755767</v>
      </c>
      <c r="U22" s="74">
        <v>49146</v>
      </c>
      <c r="V22" s="14">
        <f>P22/O22</f>
        <v>335.6</v>
      </c>
      <c r="W22" s="74">
        <f>SUM(U22,P22)</f>
        <v>52502</v>
      </c>
      <c r="X22" s="74">
        <v>7845</v>
      </c>
      <c r="Y22" s="75">
        <f>SUM(X22,R22)</f>
        <v>8384</v>
      </c>
    </row>
    <row r="23" spans="1:25" ht="12.75">
      <c r="A23" s="72">
        <v>10</v>
      </c>
      <c r="B23" s="72">
        <v>7</v>
      </c>
      <c r="C23" s="4" t="s">
        <v>74</v>
      </c>
      <c r="D23" s="4" t="s">
        <v>73</v>
      </c>
      <c r="E23" s="15" t="s">
        <v>46</v>
      </c>
      <c r="F23" s="15" t="s">
        <v>42</v>
      </c>
      <c r="G23" s="37">
        <v>4</v>
      </c>
      <c r="H23" s="37">
        <v>10</v>
      </c>
      <c r="I23" s="24">
        <v>2176</v>
      </c>
      <c r="J23" s="24">
        <v>3686</v>
      </c>
      <c r="K23" s="24">
        <v>377</v>
      </c>
      <c r="L23" s="24">
        <v>654</v>
      </c>
      <c r="M23" s="64">
        <f>(I23/J23*100)-100</f>
        <v>-40.96581660336408</v>
      </c>
      <c r="N23" s="14">
        <f>I23/H23</f>
        <v>217.6</v>
      </c>
      <c r="O23" s="73">
        <v>10</v>
      </c>
      <c r="P23" s="14">
        <v>3084</v>
      </c>
      <c r="Q23" s="14">
        <v>5199</v>
      </c>
      <c r="R23" s="14">
        <v>588</v>
      </c>
      <c r="S23" s="14">
        <v>980</v>
      </c>
      <c r="T23" s="64">
        <f>(P23/Q23*100)-100</f>
        <v>-40.68090017311021</v>
      </c>
      <c r="U23" s="74">
        <v>23681</v>
      </c>
      <c r="V23" s="14">
        <f>P23/O23</f>
        <v>308.4</v>
      </c>
      <c r="W23" s="74">
        <f>SUM(U23,P23)</f>
        <v>26765</v>
      </c>
      <c r="X23" s="76">
        <v>4610</v>
      </c>
      <c r="Y23" s="75">
        <f>SUM(X23,R23)</f>
        <v>5198</v>
      </c>
    </row>
    <row r="24" spans="1:25" ht="12.75">
      <c r="A24" s="72">
        <v>11</v>
      </c>
      <c r="B24" s="72">
        <v>12</v>
      </c>
      <c r="C24" s="4" t="s">
        <v>56</v>
      </c>
      <c r="D24" s="4" t="s">
        <v>57</v>
      </c>
      <c r="E24" s="15" t="s">
        <v>50</v>
      </c>
      <c r="F24" s="15" t="s">
        <v>47</v>
      </c>
      <c r="G24" s="37">
        <v>6</v>
      </c>
      <c r="H24" s="37">
        <v>11</v>
      </c>
      <c r="I24" s="24">
        <v>1879</v>
      </c>
      <c r="J24" s="24">
        <v>2064</v>
      </c>
      <c r="K24" s="24">
        <v>324</v>
      </c>
      <c r="L24" s="24">
        <v>357</v>
      </c>
      <c r="M24" s="64">
        <f>(I24/J24*100)-100</f>
        <v>-8.963178294573652</v>
      </c>
      <c r="N24" s="14">
        <f>I24/H24</f>
        <v>170.8181818181818</v>
      </c>
      <c r="O24" s="38">
        <v>11</v>
      </c>
      <c r="P24" s="14">
        <v>3019</v>
      </c>
      <c r="Q24" s="14">
        <v>2995</v>
      </c>
      <c r="R24" s="14">
        <v>570</v>
      </c>
      <c r="S24" s="14">
        <v>553</v>
      </c>
      <c r="T24" s="64">
        <f>(P24/Q24*100)-100</f>
        <v>0.8013355592654534</v>
      </c>
      <c r="U24" s="74">
        <v>59165</v>
      </c>
      <c r="V24" s="14">
        <f>P24/O24</f>
        <v>274.45454545454544</v>
      </c>
      <c r="W24" s="74">
        <f>SUM(U24,P24)</f>
        <v>62184</v>
      </c>
      <c r="X24" s="103">
        <v>11674</v>
      </c>
      <c r="Y24" s="75">
        <f>SUM(X24,R24)</f>
        <v>12244</v>
      </c>
    </row>
    <row r="25" spans="1:25" ht="12.75" customHeight="1">
      <c r="A25" s="72">
        <v>12</v>
      </c>
      <c r="B25" s="72">
        <v>9</v>
      </c>
      <c r="C25" s="4" t="s">
        <v>51</v>
      </c>
      <c r="D25" s="4" t="s">
        <v>52</v>
      </c>
      <c r="E25" s="15" t="s">
        <v>50</v>
      </c>
      <c r="F25" s="15" t="s">
        <v>47</v>
      </c>
      <c r="G25" s="37">
        <v>9</v>
      </c>
      <c r="H25" s="37">
        <v>11</v>
      </c>
      <c r="I25" s="24">
        <v>2006</v>
      </c>
      <c r="J25" s="24">
        <v>3805</v>
      </c>
      <c r="K25" s="91">
        <v>391</v>
      </c>
      <c r="L25" s="91">
        <v>711</v>
      </c>
      <c r="M25" s="64">
        <f>(I25/J25*100)-100</f>
        <v>-47.27989487516425</v>
      </c>
      <c r="N25" s="14">
        <f>I25/H25</f>
        <v>182.36363636363637</v>
      </c>
      <c r="O25" s="37">
        <v>11</v>
      </c>
      <c r="P25" s="22">
        <v>2773</v>
      </c>
      <c r="Q25" s="22">
        <v>4965</v>
      </c>
      <c r="R25" s="91">
        <v>576</v>
      </c>
      <c r="S25" s="91">
        <v>982</v>
      </c>
      <c r="T25" s="64">
        <f>(P25/Q25*100)-100</f>
        <v>-44.14904330312185</v>
      </c>
      <c r="U25" s="76">
        <v>170148</v>
      </c>
      <c r="V25" s="14">
        <f>P25/O25</f>
        <v>252.0909090909091</v>
      </c>
      <c r="W25" s="74">
        <f>SUM(U25,P25)</f>
        <v>172921</v>
      </c>
      <c r="X25" s="74">
        <v>35050</v>
      </c>
      <c r="Y25" s="75">
        <f>SUM(X25,R25)</f>
        <v>35626</v>
      </c>
    </row>
    <row r="26" spans="1:25" ht="12.75" customHeight="1">
      <c r="A26" s="72">
        <v>13</v>
      </c>
      <c r="B26" s="72">
        <v>11</v>
      </c>
      <c r="C26" s="4" t="s">
        <v>77</v>
      </c>
      <c r="D26" s="4" t="s">
        <v>77</v>
      </c>
      <c r="E26" s="15" t="s">
        <v>46</v>
      </c>
      <c r="F26" s="15" t="s">
        <v>42</v>
      </c>
      <c r="G26" s="37">
        <v>3</v>
      </c>
      <c r="H26" s="37">
        <v>3</v>
      </c>
      <c r="I26" s="14">
        <v>1249</v>
      </c>
      <c r="J26" s="14">
        <v>2210</v>
      </c>
      <c r="K26" s="22">
        <v>226</v>
      </c>
      <c r="L26" s="22">
        <v>438</v>
      </c>
      <c r="M26" s="64">
        <f>(I26/J26*100)-100</f>
        <v>-43.484162895927604</v>
      </c>
      <c r="N26" s="14">
        <f>I26/H26</f>
        <v>416.3333333333333</v>
      </c>
      <c r="O26" s="73">
        <v>3</v>
      </c>
      <c r="P26" s="14">
        <v>2213</v>
      </c>
      <c r="Q26" s="14">
        <v>3388</v>
      </c>
      <c r="R26" s="14">
        <v>409</v>
      </c>
      <c r="S26" s="14">
        <v>674</v>
      </c>
      <c r="T26" s="64">
        <f>(P26/Q26*100)-100</f>
        <v>-34.68122786304605</v>
      </c>
      <c r="U26" s="102">
        <v>9091</v>
      </c>
      <c r="V26" s="14">
        <f>P26/O26</f>
        <v>737.6666666666666</v>
      </c>
      <c r="W26" s="74">
        <f>SUM(U26,P26)</f>
        <v>11304</v>
      </c>
      <c r="X26" s="74">
        <v>1837</v>
      </c>
      <c r="Y26" s="75">
        <f>SUM(X26,R26)</f>
        <v>2246</v>
      </c>
    </row>
    <row r="27" spans="1:25" ht="12.75">
      <c r="A27" s="72">
        <v>14</v>
      </c>
      <c r="B27" s="72">
        <v>8</v>
      </c>
      <c r="C27" s="4" t="s">
        <v>75</v>
      </c>
      <c r="D27" s="4" t="s">
        <v>76</v>
      </c>
      <c r="E27" s="15" t="s">
        <v>46</v>
      </c>
      <c r="F27" s="15" t="s">
        <v>36</v>
      </c>
      <c r="G27" s="37">
        <v>3</v>
      </c>
      <c r="H27" s="37">
        <v>9</v>
      </c>
      <c r="I27" s="24">
        <v>1252</v>
      </c>
      <c r="J27" s="24">
        <v>3309</v>
      </c>
      <c r="K27" s="14">
        <v>224</v>
      </c>
      <c r="L27" s="14">
        <v>593</v>
      </c>
      <c r="M27" s="64">
        <f>(I27/J27*100)-100</f>
        <v>-62.16379570867331</v>
      </c>
      <c r="N27" s="14">
        <f>I27/H27</f>
        <v>139.11111111111111</v>
      </c>
      <c r="O27" s="73">
        <v>9</v>
      </c>
      <c r="P27" s="14">
        <v>2164</v>
      </c>
      <c r="Q27" s="14">
        <v>5183</v>
      </c>
      <c r="R27" s="14">
        <v>417</v>
      </c>
      <c r="S27" s="14">
        <v>1007</v>
      </c>
      <c r="T27" s="64">
        <f>(P27/Q27*100)-100</f>
        <v>-58.24811885008682</v>
      </c>
      <c r="U27" s="74">
        <v>19987</v>
      </c>
      <c r="V27" s="14">
        <f>P27/O27</f>
        <v>240.44444444444446</v>
      </c>
      <c r="W27" s="74">
        <f>SUM(U27,P27)</f>
        <v>22151</v>
      </c>
      <c r="X27" s="76">
        <v>4168</v>
      </c>
      <c r="Y27" s="75">
        <f>SUM(X27,R27)</f>
        <v>4585</v>
      </c>
    </row>
    <row r="28" spans="1:25" ht="12.75">
      <c r="A28" s="72">
        <v>15</v>
      </c>
      <c r="B28" s="72">
        <v>13</v>
      </c>
      <c r="C28" s="4" t="s">
        <v>78</v>
      </c>
      <c r="D28" s="4" t="s">
        <v>79</v>
      </c>
      <c r="E28" s="15" t="s">
        <v>46</v>
      </c>
      <c r="F28" s="15" t="s">
        <v>47</v>
      </c>
      <c r="G28" s="37">
        <v>3</v>
      </c>
      <c r="H28" s="37">
        <v>1</v>
      </c>
      <c r="I28" s="24">
        <v>565</v>
      </c>
      <c r="J28" s="24">
        <v>673</v>
      </c>
      <c r="K28" s="14">
        <v>126</v>
      </c>
      <c r="L28" s="14">
        <v>144</v>
      </c>
      <c r="M28" s="64">
        <f>(I28/J28*100)-100</f>
        <v>-16.047548291233284</v>
      </c>
      <c r="N28" s="14">
        <f>I28/H28</f>
        <v>565</v>
      </c>
      <c r="O28" s="38">
        <v>1</v>
      </c>
      <c r="P28" s="14">
        <v>1080</v>
      </c>
      <c r="Q28" s="14">
        <v>1264</v>
      </c>
      <c r="R28" s="14">
        <v>251</v>
      </c>
      <c r="S28" s="14">
        <v>280</v>
      </c>
      <c r="T28" s="64">
        <f>(P28/Q28*100)-100</f>
        <v>-14.556962025316452</v>
      </c>
      <c r="U28" s="74">
        <v>4936</v>
      </c>
      <c r="V28" s="14">
        <f>P28/O28</f>
        <v>1080</v>
      </c>
      <c r="W28" s="74">
        <f>SUM(U28,P28)</f>
        <v>6016</v>
      </c>
      <c r="X28" s="74">
        <v>1428</v>
      </c>
      <c r="Y28" s="75">
        <f>SUM(X28,R28)</f>
        <v>1679</v>
      </c>
    </row>
    <row r="29" spans="1:25" ht="12.75">
      <c r="A29" s="72">
        <v>16</v>
      </c>
      <c r="B29" s="72">
        <v>14</v>
      </c>
      <c r="C29" s="4" t="s">
        <v>60</v>
      </c>
      <c r="D29" s="4" t="s">
        <v>61</v>
      </c>
      <c r="E29" s="15" t="s">
        <v>62</v>
      </c>
      <c r="F29" s="15" t="s">
        <v>63</v>
      </c>
      <c r="G29" s="37">
        <v>5</v>
      </c>
      <c r="H29" s="37">
        <v>9</v>
      </c>
      <c r="I29" s="24">
        <v>454</v>
      </c>
      <c r="J29" s="24">
        <v>541</v>
      </c>
      <c r="K29" s="97">
        <v>89</v>
      </c>
      <c r="L29" s="97">
        <v>91</v>
      </c>
      <c r="M29" s="64">
        <f>(I29/J29*100)-100</f>
        <v>-16.081330868761555</v>
      </c>
      <c r="N29" s="14">
        <f>I29/H29</f>
        <v>50.44444444444444</v>
      </c>
      <c r="O29" s="38">
        <v>9</v>
      </c>
      <c r="P29" s="14">
        <v>873</v>
      </c>
      <c r="Q29" s="14">
        <v>1061</v>
      </c>
      <c r="R29" s="14">
        <v>166</v>
      </c>
      <c r="S29" s="14">
        <v>197</v>
      </c>
      <c r="T29" s="64">
        <f>(P29/Q29*100)-100</f>
        <v>-17.719132893496706</v>
      </c>
      <c r="U29" s="90">
        <v>17561</v>
      </c>
      <c r="V29" s="14">
        <f>P29/O29</f>
        <v>97</v>
      </c>
      <c r="W29" s="74">
        <f>SUM(U29,P29)</f>
        <v>18434</v>
      </c>
      <c r="X29" s="74">
        <v>4155</v>
      </c>
      <c r="Y29" s="75">
        <f>SUM(X29,R29)</f>
        <v>4321</v>
      </c>
    </row>
    <row r="30" spans="1:25" ht="12.75">
      <c r="A30" s="72">
        <v>17</v>
      </c>
      <c r="B30" s="72">
        <v>19</v>
      </c>
      <c r="C30" s="89" t="s">
        <v>80</v>
      </c>
      <c r="D30" s="89" t="s">
        <v>80</v>
      </c>
      <c r="E30" s="15" t="s">
        <v>62</v>
      </c>
      <c r="F30" s="15" t="s">
        <v>47</v>
      </c>
      <c r="G30" s="37">
        <v>3</v>
      </c>
      <c r="H30" s="37">
        <v>10</v>
      </c>
      <c r="I30" s="24">
        <v>147</v>
      </c>
      <c r="J30" s="24">
        <v>337</v>
      </c>
      <c r="K30" s="14">
        <v>27</v>
      </c>
      <c r="L30" s="14">
        <v>463</v>
      </c>
      <c r="M30" s="64">
        <f>(I30/J30*100)-100</f>
        <v>-56.37982195845697</v>
      </c>
      <c r="N30" s="14">
        <f>I30/H30</f>
        <v>14.7</v>
      </c>
      <c r="O30" s="37">
        <v>10</v>
      </c>
      <c r="P30" s="14">
        <v>743</v>
      </c>
      <c r="Q30" s="14">
        <v>484</v>
      </c>
      <c r="R30" s="14">
        <v>253</v>
      </c>
      <c r="S30" s="14">
        <v>514</v>
      </c>
      <c r="T30" s="64">
        <f>(P30/Q30*100)-100</f>
        <v>53.512396694214885</v>
      </c>
      <c r="U30" s="100">
        <v>3254</v>
      </c>
      <c r="V30" s="14">
        <f>P30/O30</f>
        <v>74.3</v>
      </c>
      <c r="W30" s="74">
        <f>SUM(U30,P30)</f>
        <v>3997</v>
      </c>
      <c r="X30" s="74">
        <v>2405</v>
      </c>
      <c r="Y30" s="75">
        <f>SUM(X30,R30)</f>
        <v>2658</v>
      </c>
    </row>
    <row r="31" spans="1:25" ht="12.75">
      <c r="A31" s="72">
        <v>18</v>
      </c>
      <c r="B31" s="72">
        <v>17</v>
      </c>
      <c r="C31" s="96" t="s">
        <v>68</v>
      </c>
      <c r="D31" s="4" t="s">
        <v>69</v>
      </c>
      <c r="E31" s="15" t="s">
        <v>46</v>
      </c>
      <c r="F31" s="15" t="s">
        <v>63</v>
      </c>
      <c r="G31" s="37">
        <v>4</v>
      </c>
      <c r="H31" s="37">
        <v>5</v>
      </c>
      <c r="I31" s="24">
        <v>461</v>
      </c>
      <c r="J31" s="24">
        <v>423</v>
      </c>
      <c r="K31" s="97">
        <v>81</v>
      </c>
      <c r="L31" s="97">
        <v>74</v>
      </c>
      <c r="M31" s="64">
        <f>(I31/J31*100)-100</f>
        <v>8.983451536643017</v>
      </c>
      <c r="N31" s="14">
        <f>I31/H31</f>
        <v>92.2</v>
      </c>
      <c r="O31" s="38">
        <v>5</v>
      </c>
      <c r="P31" s="14">
        <v>616</v>
      </c>
      <c r="Q31" s="14">
        <v>536</v>
      </c>
      <c r="R31" s="14">
        <v>115</v>
      </c>
      <c r="S31" s="14">
        <v>98</v>
      </c>
      <c r="T31" s="64">
        <f>(P31/Q31*100)-100</f>
        <v>14.925373134328353</v>
      </c>
      <c r="U31" s="90">
        <v>6158</v>
      </c>
      <c r="V31" s="14">
        <f>P31/O31</f>
        <v>123.2</v>
      </c>
      <c r="W31" s="74">
        <f>SUM(U31,P31)</f>
        <v>6774</v>
      </c>
      <c r="X31" s="74">
        <v>1273</v>
      </c>
      <c r="Y31" s="75">
        <f>SUM(X31,R31)</f>
        <v>1388</v>
      </c>
    </row>
    <row r="32" spans="1:25" ht="12.75">
      <c r="A32" s="72">
        <v>19</v>
      </c>
      <c r="B32" s="72">
        <v>15</v>
      </c>
      <c r="C32" s="4" t="s">
        <v>64</v>
      </c>
      <c r="D32" s="4" t="s">
        <v>64</v>
      </c>
      <c r="E32" s="15" t="s">
        <v>48</v>
      </c>
      <c r="F32" s="15" t="s">
        <v>36</v>
      </c>
      <c r="G32" s="37">
        <v>5</v>
      </c>
      <c r="H32" s="37">
        <v>9</v>
      </c>
      <c r="I32" s="14">
        <v>313</v>
      </c>
      <c r="J32" s="14">
        <v>540</v>
      </c>
      <c r="K32" s="22">
        <v>54</v>
      </c>
      <c r="L32" s="22">
        <v>94</v>
      </c>
      <c r="M32" s="64">
        <f>(I32/J32*100)-100</f>
        <v>-42.03703703703704</v>
      </c>
      <c r="N32" s="14">
        <f>I32/H32</f>
        <v>34.77777777777778</v>
      </c>
      <c r="O32" s="37">
        <v>9</v>
      </c>
      <c r="P32" s="22">
        <v>396</v>
      </c>
      <c r="Q32" s="22">
        <v>658</v>
      </c>
      <c r="R32" s="22">
        <v>69</v>
      </c>
      <c r="S32" s="22">
        <v>120</v>
      </c>
      <c r="T32" s="64">
        <f>(P32/Q32*100)-100</f>
        <v>-39.817629179331306</v>
      </c>
      <c r="U32" s="90">
        <v>12752</v>
      </c>
      <c r="V32" s="14">
        <f>P32/O32</f>
        <v>44</v>
      </c>
      <c r="W32" s="74">
        <f>SUM(U32,P32)</f>
        <v>13148</v>
      </c>
      <c r="X32" s="74">
        <v>2637</v>
      </c>
      <c r="Y32" s="75">
        <f>SUM(X32,R32)</f>
        <v>2706</v>
      </c>
    </row>
    <row r="33" spans="1:25" ht="13.5" thickBot="1">
      <c r="A33" s="72">
        <v>20</v>
      </c>
      <c r="B33" s="72">
        <v>16</v>
      </c>
      <c r="C33" s="4" t="s">
        <v>58</v>
      </c>
      <c r="D33" s="4" t="s">
        <v>59</v>
      </c>
      <c r="E33" s="15" t="s">
        <v>46</v>
      </c>
      <c r="F33" s="15" t="s">
        <v>54</v>
      </c>
      <c r="G33" s="37">
        <v>6</v>
      </c>
      <c r="H33" s="37">
        <v>1</v>
      </c>
      <c r="I33" s="14">
        <v>83</v>
      </c>
      <c r="J33" s="14">
        <v>160</v>
      </c>
      <c r="K33" s="14">
        <v>18</v>
      </c>
      <c r="L33" s="14">
        <v>34</v>
      </c>
      <c r="M33" s="64">
        <f>(I33/J33*100)-100</f>
        <v>-48.12499999999999</v>
      </c>
      <c r="N33" s="14">
        <f>I33/H33</f>
        <v>83</v>
      </c>
      <c r="O33" s="73">
        <v>1</v>
      </c>
      <c r="P33" s="14">
        <v>83</v>
      </c>
      <c r="Q33" s="14">
        <v>635</v>
      </c>
      <c r="R33" s="14">
        <v>18</v>
      </c>
      <c r="S33" s="14">
        <v>141</v>
      </c>
      <c r="T33" s="64">
        <f>(P33/Q33*100)-100</f>
        <v>-86.92913385826772</v>
      </c>
      <c r="U33" s="101">
        <v>11415</v>
      </c>
      <c r="V33" s="14">
        <f>P33/O33</f>
        <v>83</v>
      </c>
      <c r="W33" s="74">
        <f>SUM(U33,P33)</f>
        <v>11498</v>
      </c>
      <c r="X33" s="84">
        <v>2561</v>
      </c>
      <c r="Y33" s="75">
        <f>SUM(X33,R33)</f>
        <v>2579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200</v>
      </c>
      <c r="I34" s="31">
        <f>SUM(I14:I33)</f>
        <v>74402</v>
      </c>
      <c r="J34" s="31">
        <v>232940</v>
      </c>
      <c r="K34" s="31">
        <f>SUM(K14:K33)</f>
        <v>13484</v>
      </c>
      <c r="L34" s="31">
        <v>44683</v>
      </c>
      <c r="M34" s="68">
        <f>(I34/J34*100)-100</f>
        <v>-68.05958615952606</v>
      </c>
      <c r="N34" s="32">
        <f>I34/H34</f>
        <v>372.01</v>
      </c>
      <c r="O34" s="34">
        <f>SUM(O14:O33)</f>
        <v>200</v>
      </c>
      <c r="P34" s="31">
        <f>SUM(P14:P33)</f>
        <v>113508</v>
      </c>
      <c r="Q34" s="31">
        <v>348995</v>
      </c>
      <c r="R34" s="31">
        <f>SUM(R14:R33)</f>
        <v>22286</v>
      </c>
      <c r="S34" s="31">
        <v>70166</v>
      </c>
      <c r="T34" s="68">
        <f>(P34/Q34*100)-100</f>
        <v>-67.47575180160175</v>
      </c>
      <c r="U34" s="31">
        <f>SUM(U14:U33)</f>
        <v>1185219</v>
      </c>
      <c r="V34" s="86">
        <f>P34/O34</f>
        <v>567.54</v>
      </c>
      <c r="W34" s="88">
        <f>SUM(U34,P34)</f>
        <v>1298727</v>
      </c>
      <c r="X34" s="87">
        <f>SUM(X14:X33)</f>
        <v>236330</v>
      </c>
      <c r="Y34" s="35">
        <f>SUM(Y14:Y33)</f>
        <v>258616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20 - Sep</v>
      </c>
      <c r="L4" s="20"/>
      <c r="M4" s="62" t="str">
        <f>'WEEKLY COMPETITIVE REPORT'!M4</f>
        <v>22 -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19 - Sep</v>
      </c>
      <c r="L5" s="7"/>
      <c r="M5" s="63" t="str">
        <f>'WEEKLY COMPETITIVE REPORT'!M5</f>
        <v>25 -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41543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PLANES 3D</v>
      </c>
      <c r="D14" s="4" t="str">
        <f>'WEEKLY COMPETITIVE REPORT'!D14</f>
        <v>AVIONI 3D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21</v>
      </c>
      <c r="I14" s="14">
        <f>'WEEKLY COMPETITIVE REPORT'!I14/Y4</f>
        <v>22020.822210357717</v>
      </c>
      <c r="J14" s="14">
        <f>'WEEKLY COMPETITIVE REPORT'!J14/Y4</f>
        <v>0</v>
      </c>
      <c r="K14" s="22">
        <f>'WEEKLY COMPETITIVE REPORT'!K14</f>
        <v>3189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1048.6105814456055</v>
      </c>
      <c r="O14" s="37">
        <f>'WEEKLY COMPETITIVE REPORT'!O14</f>
        <v>21</v>
      </c>
      <c r="P14" s="14">
        <f>'WEEKLY COMPETITIVE REPORT'!P14/Y4</f>
        <v>30496.52963160705</v>
      </c>
      <c r="Q14" s="14">
        <f>'WEEKLY COMPETITIVE REPORT'!Q14/Y4</f>
        <v>0</v>
      </c>
      <c r="R14" s="22">
        <f>'WEEKLY COMPETITIVE REPORT'!R14</f>
        <v>4613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7211.692471970102</v>
      </c>
      <c r="V14" s="14">
        <f aca="true" t="shared" si="1" ref="V14:V20">P14/O14</f>
        <v>1452.215696743193</v>
      </c>
      <c r="W14" s="25">
        <f aca="true" t="shared" si="2" ref="W14:W20">P14+U14</f>
        <v>37708.22210357715</v>
      </c>
      <c r="X14" s="22">
        <f>'WEEKLY COMPETITIVE REPORT'!X14</f>
        <v>1388</v>
      </c>
      <c r="Y14" s="56">
        <f>'WEEKLY COMPETITIVE REPORT'!Y14</f>
        <v>6001</v>
      </c>
    </row>
    <row r="15" spans="1:25" ht="12.75">
      <c r="A15" s="50">
        <v>2</v>
      </c>
      <c r="B15" s="4">
        <f>'WEEKLY COMPETITIVE REPORT'!B15</f>
        <v>5</v>
      </c>
      <c r="C15" s="4" t="str">
        <f>'WEEKLY COMPETITIVE REPORT'!C15</f>
        <v>WE'RE THE MILLERS</v>
      </c>
      <c r="D15" s="4" t="str">
        <f>'WEEKLY COMPETITIVE REPORT'!D15</f>
        <v>MI SMO MILLERJEVI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5</v>
      </c>
      <c r="H15" s="37">
        <f>'WEEKLY COMPETITIVE REPORT'!H15</f>
        <v>10</v>
      </c>
      <c r="I15" s="14">
        <f>'WEEKLY COMPETITIVE REPORT'!I15/Y4</f>
        <v>12234.383342231715</v>
      </c>
      <c r="J15" s="14">
        <f>'WEEKLY COMPETITIVE REPORT'!J15/Y4</f>
        <v>12760.277629471437</v>
      </c>
      <c r="K15" s="22">
        <f>'WEEKLY COMPETITIVE REPORT'!K15</f>
        <v>1644</v>
      </c>
      <c r="L15" s="22">
        <f>'WEEKLY COMPETITIVE REPORT'!L15</f>
        <v>1713</v>
      </c>
      <c r="M15" s="64">
        <f>'WEEKLY COMPETITIVE REPORT'!M15</f>
        <v>-4.1213389121338935</v>
      </c>
      <c r="N15" s="14">
        <f t="shared" si="0"/>
        <v>1223.4383342231715</v>
      </c>
      <c r="O15" s="37">
        <f>'WEEKLY COMPETITIVE REPORT'!O15</f>
        <v>10</v>
      </c>
      <c r="P15" s="14">
        <f>'WEEKLY COMPETITIVE REPORT'!P15/Y4</f>
        <v>17521.3561131874</v>
      </c>
      <c r="Q15" s="14">
        <f>'WEEKLY COMPETITIVE REPORT'!Q15/Y4</f>
        <v>18320.875600640684</v>
      </c>
      <c r="R15" s="22">
        <f>'WEEKLY COMPETITIVE REPORT'!R15</f>
        <v>2559</v>
      </c>
      <c r="S15" s="22">
        <f>'WEEKLY COMPETITIVE REPORT'!S15</f>
        <v>2676</v>
      </c>
      <c r="T15" s="64">
        <f>'WEEKLY COMPETITIVE REPORT'!T15</f>
        <v>-4.363980766428682</v>
      </c>
      <c r="U15" s="14">
        <f>'WEEKLY COMPETITIVE REPORT'!U15/Y4</f>
        <v>123756.00640683396</v>
      </c>
      <c r="V15" s="14">
        <f t="shared" si="1"/>
        <v>1752.13561131874</v>
      </c>
      <c r="W15" s="25">
        <f t="shared" si="2"/>
        <v>141277.36252002136</v>
      </c>
      <c r="X15" s="22">
        <f>'WEEKLY COMPETITIVE REPORT'!X15</f>
        <v>18772</v>
      </c>
      <c r="Y15" s="56">
        <f>'WEEKLY COMPETITIVE REPORT'!Y15</f>
        <v>21331</v>
      </c>
    </row>
    <row r="16" spans="1:25" ht="12.75">
      <c r="A16" s="50">
        <v>3</v>
      </c>
      <c r="B16" s="4">
        <f>'WEEKLY COMPETITIVE REPORT'!B16</f>
        <v>6</v>
      </c>
      <c r="C16" s="4" t="str">
        <f>'WEEKLY COMPETITIVE REPORT'!C16</f>
        <v>CLASS ENEMY</v>
      </c>
      <c r="D16" s="4" t="str">
        <f>'WEEKLY COMPETITIVE REPORT'!D16</f>
        <v>RAZREDNI SOVRAŽNIK</v>
      </c>
      <c r="E16" s="4" t="str">
        <f>'WEEKLY COMPETITIVE REPORT'!E16</f>
        <v>DOMEST</v>
      </c>
      <c r="F16" s="4" t="str">
        <f>'WEEKLY COMPETITIVE REPORT'!F16</f>
        <v>FIVIA</v>
      </c>
      <c r="G16" s="37">
        <f>'WEEKLY COMPETITIVE REPORT'!G16</f>
        <v>2</v>
      </c>
      <c r="H16" s="37">
        <f>'WEEKLY COMPETITIVE REPORT'!H16</f>
        <v>11</v>
      </c>
      <c r="I16" s="14">
        <f>'WEEKLY COMPETITIVE REPORT'!I16/Y4</f>
        <v>8274.159103043246</v>
      </c>
      <c r="J16" s="14">
        <f>'WEEKLY COMPETITIVE REPORT'!J16/Y4</f>
        <v>7195.675387079552</v>
      </c>
      <c r="K16" s="22">
        <f>'WEEKLY COMPETITIVE REPORT'!K16</f>
        <v>1161</v>
      </c>
      <c r="L16" s="22">
        <f>'WEEKLY COMPETITIVE REPORT'!L16</f>
        <v>967</v>
      </c>
      <c r="M16" s="64">
        <f>'WEEKLY COMPETITIVE REPORT'!M16</f>
        <v>14.987942867742547</v>
      </c>
      <c r="N16" s="14">
        <f t="shared" si="0"/>
        <v>752.1962820948406</v>
      </c>
      <c r="O16" s="37">
        <f>'WEEKLY COMPETITIVE REPORT'!O16</f>
        <v>11</v>
      </c>
      <c r="P16" s="14">
        <f>'WEEKLY COMPETITIVE REPORT'!P16/Y4</f>
        <v>16571.009076348106</v>
      </c>
      <c r="Q16" s="14">
        <f>'WEEKLY COMPETITIVE REPORT'!Q16/Y4</f>
        <v>17451.94874532835</v>
      </c>
      <c r="R16" s="22">
        <f>'WEEKLY COMPETITIVE REPORT'!R16</f>
        <v>2712</v>
      </c>
      <c r="S16" s="22">
        <f>'WEEKLY COMPETITIVE REPORT'!S16</f>
        <v>2841</v>
      </c>
      <c r="T16" s="64">
        <f>'WEEKLY COMPETITIVE REPORT'!T16</f>
        <v>-5.047801147227531</v>
      </c>
      <c r="U16" s="14">
        <f>'WEEKLY COMPETITIVE REPORT'!U16/Y4</f>
        <v>17451.94874532835</v>
      </c>
      <c r="V16" s="14">
        <f t="shared" si="1"/>
        <v>1506.4553705771004</v>
      </c>
      <c r="W16" s="25">
        <f t="shared" si="2"/>
        <v>34022.95782167646</v>
      </c>
      <c r="X16" s="22">
        <f>'WEEKLY COMPETITIVE REPORT'!X16</f>
        <v>3996</v>
      </c>
      <c r="Y16" s="56">
        <f>'WEEKLY COMPETITIVE REPORT'!Y16</f>
        <v>6708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TURBO 3D</v>
      </c>
      <c r="D17" s="4" t="str">
        <f>'WEEKLY COMPETITIVE REPORT'!D17</f>
        <v>TURBO 3D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20</v>
      </c>
      <c r="I17" s="14">
        <f>'WEEKLY COMPETITIVE REPORT'!I17/Y4</f>
        <v>9877.20234917245</v>
      </c>
      <c r="J17" s="14">
        <f>'WEEKLY COMPETITIVE REPORT'!J17/Y4</f>
        <v>18079.284570208223</v>
      </c>
      <c r="K17" s="22">
        <f>'WEEKLY COMPETITIVE REPORT'!K17</f>
        <v>1331</v>
      </c>
      <c r="L17" s="22">
        <f>'WEEKLY COMPETITIVE REPORT'!L17</f>
        <v>2441</v>
      </c>
      <c r="M17" s="64">
        <f>'WEEKLY COMPETITIVE REPORT'!M17</f>
        <v>-45.36729420450351</v>
      </c>
      <c r="N17" s="14">
        <f t="shared" si="0"/>
        <v>493.86011745862254</v>
      </c>
      <c r="O17" s="37">
        <f>'WEEKLY COMPETITIVE REPORT'!O17</f>
        <v>20</v>
      </c>
      <c r="P17" s="14">
        <f>'WEEKLY COMPETITIVE REPORT'!P17/Y4</f>
        <v>13035.23758675921</v>
      </c>
      <c r="Q17" s="14">
        <f>'WEEKLY COMPETITIVE REPORT'!Q17/Y4</f>
        <v>23391.617725573946</v>
      </c>
      <c r="R17" s="22">
        <f>'WEEKLY COMPETITIVE REPORT'!R17</f>
        <v>1829</v>
      </c>
      <c r="S17" s="22">
        <f>'WEEKLY COMPETITIVE REPORT'!S17</f>
        <v>3308</v>
      </c>
      <c r="T17" s="64">
        <f>'WEEKLY COMPETITIVE REPORT'!T17</f>
        <v>-44.27389443651926</v>
      </c>
      <c r="U17" s="14">
        <f>'WEEKLY COMPETITIVE REPORT'!U17/Y4</f>
        <v>147860.38441003737</v>
      </c>
      <c r="V17" s="14">
        <f t="shared" si="1"/>
        <v>651.7618793379605</v>
      </c>
      <c r="W17" s="25">
        <f t="shared" si="2"/>
        <v>160895.62199679657</v>
      </c>
      <c r="X17" s="22">
        <f>'WEEKLY COMPETITIVE REPORT'!X17</f>
        <v>21884</v>
      </c>
      <c r="Y17" s="56">
        <f>'WEEKLY COMPETITIVE REPORT'!Y17</f>
        <v>23713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2 GUNS</v>
      </c>
      <c r="D18" s="4" t="str">
        <f>'WEEKLY COMPETITIVE REPORT'!D18</f>
        <v>2 NA MUHI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8379.604911906034</v>
      </c>
      <c r="J18" s="14">
        <f>'WEEKLY COMPETITIVE REPORT'!J18/Y4</f>
        <v>12162.30646022424</v>
      </c>
      <c r="K18" s="22">
        <f>'WEEKLY COMPETITIVE REPORT'!K18</f>
        <v>1113</v>
      </c>
      <c r="L18" s="22">
        <f>'WEEKLY COMPETITIVE REPORT'!L18</f>
        <v>1612</v>
      </c>
      <c r="M18" s="64">
        <f>'WEEKLY COMPETITIVE REPORT'!M18</f>
        <v>-31.101843722563643</v>
      </c>
      <c r="N18" s="14">
        <f t="shared" si="0"/>
        <v>931.0672124340037</v>
      </c>
      <c r="O18" s="37">
        <f>'WEEKLY COMPETITIVE REPORT'!O18</f>
        <v>9</v>
      </c>
      <c r="P18" s="14">
        <f>'WEEKLY COMPETITIVE REPORT'!P18/Y4</f>
        <v>12868.392952482649</v>
      </c>
      <c r="Q18" s="14">
        <f>'WEEKLY COMPETITIVE REPORT'!Q18/Y4</f>
        <v>19710.35771489589</v>
      </c>
      <c r="R18" s="22">
        <f>'WEEKLY COMPETITIVE REPORT'!R18</f>
        <v>1841</v>
      </c>
      <c r="S18" s="22">
        <f>'WEEKLY COMPETITIVE REPORT'!S18</f>
        <v>2903</v>
      </c>
      <c r="T18" s="64">
        <f>'WEEKLY COMPETITIVE REPORT'!T18</f>
        <v>-34.71253470576285</v>
      </c>
      <c r="U18" s="14">
        <f>'WEEKLY COMPETITIVE REPORT'!U18/Y4</f>
        <v>19468.76668446343</v>
      </c>
      <c r="V18" s="14">
        <f t="shared" si="1"/>
        <v>1429.8214391647389</v>
      </c>
      <c r="W18" s="25">
        <f t="shared" si="2"/>
        <v>32337.15963694608</v>
      </c>
      <c r="X18" s="22">
        <f>'WEEKLY COMPETITIVE REPORT'!X18</f>
        <v>2903</v>
      </c>
      <c r="Y18" s="56">
        <f>'WEEKLY COMPETITIVE REPORT'!Y18</f>
        <v>4744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THE SMURFS 2 3D</v>
      </c>
      <c r="D19" s="4" t="str">
        <f>'WEEKLY COMPETITIVE REPORT'!D19</f>
        <v>SMRKCI 2 3D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8</v>
      </c>
      <c r="H19" s="37">
        <f>'WEEKLY COMPETITIVE REPORT'!H19</f>
        <v>21</v>
      </c>
      <c r="I19" s="14">
        <f>'WEEKLY COMPETITIVE REPORT'!I19/Y4</f>
        <v>8489.054991991457</v>
      </c>
      <c r="J19" s="14">
        <f>'WEEKLY COMPETITIVE REPORT'!J19/Y4</f>
        <v>14085.691404164443</v>
      </c>
      <c r="K19" s="22">
        <f>'WEEKLY COMPETITIVE REPORT'!K19</f>
        <v>1075</v>
      </c>
      <c r="L19" s="22">
        <f>'WEEKLY COMPETITIVE REPORT'!L19</f>
        <v>1921</v>
      </c>
      <c r="M19" s="64">
        <f>'WEEKLY COMPETITIVE REPORT'!M19</f>
        <v>-39.732777409267506</v>
      </c>
      <c r="N19" s="14">
        <f t="shared" si="0"/>
        <v>404.2407139043551</v>
      </c>
      <c r="O19" s="37">
        <f>'WEEKLY COMPETITIVE REPORT'!O19</f>
        <v>21</v>
      </c>
      <c r="P19" s="14">
        <f>'WEEKLY COMPETITIVE REPORT'!P19/Y4</f>
        <v>11784.570208222103</v>
      </c>
      <c r="Q19" s="14">
        <f>'WEEKLY COMPETITIVE REPORT'!Q19/Y4</f>
        <v>19041.64442071543</v>
      </c>
      <c r="R19" s="22">
        <f>'WEEKLY COMPETITIVE REPORT'!R19</f>
        <v>1579</v>
      </c>
      <c r="S19" s="22">
        <f>'WEEKLY COMPETITIVE REPORT'!S19</f>
        <v>2713</v>
      </c>
      <c r="T19" s="64">
        <f>'WEEKLY COMPETITIVE REPORT'!T19</f>
        <v>-38.11159399971962</v>
      </c>
      <c r="U19" s="14">
        <f>'WEEKLY COMPETITIVE REPORT'!U19/Y4</f>
        <v>722279.765082755</v>
      </c>
      <c r="V19" s="14">
        <f t="shared" si="1"/>
        <v>561.1700099153383</v>
      </c>
      <c r="W19" s="25">
        <f t="shared" si="2"/>
        <v>734064.3352909771</v>
      </c>
      <c r="X19" s="22">
        <f>'WEEKLY COMPETITIVE REPORT'!X19</f>
        <v>103848</v>
      </c>
      <c r="Y19" s="56">
        <f>'WEEKLY COMPETITIVE REPORT'!Y19</f>
        <v>105427</v>
      </c>
    </row>
    <row r="20" spans="1:25" ht="12.75">
      <c r="A20" s="51">
        <v>7</v>
      </c>
      <c r="B20" s="4">
        <f>'WEEKLY COMPETITIVE REPORT'!B20</f>
        <v>2</v>
      </c>
      <c r="C20" s="4" t="str">
        <f>'WEEKLY COMPETITIVE REPORT'!C20</f>
        <v>JOBS</v>
      </c>
      <c r="D20" s="4" t="str">
        <f>'WEEKLY COMPETITIVE REPORT'!D20</f>
        <v>JOBS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6600.37373198078</v>
      </c>
      <c r="J20" s="14">
        <f>'WEEKLY COMPETITIVE REPORT'!J20/Y4</f>
        <v>12833.689268553124</v>
      </c>
      <c r="K20" s="22">
        <f>'WEEKLY COMPETITIVE REPORT'!K20</f>
        <v>880</v>
      </c>
      <c r="L20" s="22">
        <f>'WEEKLY COMPETITIVE REPORT'!L20</f>
        <v>1693</v>
      </c>
      <c r="M20" s="64">
        <f>'WEEKLY COMPETITIVE REPORT'!M20</f>
        <v>-48.56994279771191</v>
      </c>
      <c r="N20" s="14">
        <f t="shared" si="0"/>
        <v>660.037373198078</v>
      </c>
      <c r="O20" s="37">
        <f>'WEEKLY COMPETITIVE REPORT'!O20</f>
        <v>10</v>
      </c>
      <c r="P20" s="14">
        <f>'WEEKLY COMPETITIVE REPORT'!P20/Y4</f>
        <v>11580.352375867593</v>
      </c>
      <c r="Q20" s="14">
        <f>'WEEKLY COMPETITIVE REPORT'!Q20/Y4</f>
        <v>22833.689268553124</v>
      </c>
      <c r="R20" s="22">
        <f>'WEEKLY COMPETITIVE REPORT'!R20</f>
        <v>1673</v>
      </c>
      <c r="S20" s="22">
        <f>'WEEKLY COMPETITIVE REPORT'!S20</f>
        <v>3385</v>
      </c>
      <c r="T20" s="64">
        <f>'WEEKLY COMPETITIVE REPORT'!T20</f>
        <v>-49.28391886362308</v>
      </c>
      <c r="U20" s="14">
        <f>'WEEKLY COMPETITIVE REPORT'!U20/Y4</f>
        <v>25928.990923651898</v>
      </c>
      <c r="V20" s="14">
        <f t="shared" si="1"/>
        <v>1158.0352375867592</v>
      </c>
      <c r="W20" s="25">
        <f t="shared" si="2"/>
        <v>37509.34329951949</v>
      </c>
      <c r="X20" s="22">
        <f>'WEEKLY COMPETITIVE REPORT'!X20</f>
        <v>3755</v>
      </c>
      <c r="Y20" s="56">
        <f>'WEEKLY COMPETITIVE REPORT'!Y20</f>
        <v>5428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ABOUT TIME</v>
      </c>
      <c r="D21" s="4" t="str">
        <f>'WEEKLY COMPETITIVE REPORT'!D21</f>
        <v>SKOZI ČAS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9</v>
      </c>
      <c r="I21" s="14">
        <f>'WEEKLY COMPETITIVE REPORT'!I21/Y4</f>
        <v>5867.592098238121</v>
      </c>
      <c r="J21" s="14">
        <f>'WEEKLY COMPETITIVE REPORT'!J21/Y4</f>
        <v>0</v>
      </c>
      <c r="K21" s="22">
        <f>'WEEKLY COMPETITIVE REPORT'!K21</f>
        <v>769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651.9546775820135</v>
      </c>
      <c r="O21" s="37">
        <f>'WEEKLY COMPETITIVE REPORT'!O21</f>
        <v>9</v>
      </c>
      <c r="P21" s="14">
        <f>'WEEKLY COMPETITIVE REPORT'!P21/Y4</f>
        <v>10419.113721302723</v>
      </c>
      <c r="Q21" s="14">
        <f>'WEEKLY COMPETITIVE REPORT'!Q21/Y4</f>
        <v>0</v>
      </c>
      <c r="R21" s="22">
        <f>'WEEKLY COMPETITIVE REPORT'!R21</f>
        <v>1509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1078.4837159636947</v>
      </c>
      <c r="V21" s="14">
        <f aca="true" t="shared" si="4" ref="V21:V33">P21/O21</f>
        <v>1157.6793023669693</v>
      </c>
      <c r="W21" s="25">
        <f aca="true" t="shared" si="5" ref="W21:W33">P21+U21</f>
        <v>11497.597437266419</v>
      </c>
      <c r="X21" s="22">
        <f>'WEEKLY COMPETITIVE REPORT'!X21</f>
        <v>141</v>
      </c>
      <c r="Y21" s="56">
        <f>'WEEKLY COMPETITIVE REPORT'!Y21</f>
        <v>1650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ONE DIRECTION: THIS IS US 3D</v>
      </c>
      <c r="D22" s="4" t="str">
        <f>'WEEKLY COMPETITIVE REPORT'!D22</f>
        <v>ONE DIRECTION: TO SMO MI 3D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4</v>
      </c>
      <c r="H22" s="37">
        <f>'WEEKLY COMPETITIVE REPORT'!H22</f>
        <v>10</v>
      </c>
      <c r="I22" s="14">
        <f>'WEEKLY COMPETITIVE REPORT'!I22/Y4</f>
        <v>3436.9994660971706</v>
      </c>
      <c r="J22" s="14">
        <f>'WEEKLY COMPETITIVE REPORT'!J22/Y4</f>
        <v>4982.648158035237</v>
      </c>
      <c r="K22" s="22">
        <f>'WEEKLY COMPETITIVE REPORT'!K22</f>
        <v>385</v>
      </c>
      <c r="L22" s="22">
        <f>'WEEKLY COMPETITIVE REPORT'!L22</f>
        <v>561</v>
      </c>
      <c r="M22" s="64">
        <f>'WEEKLY COMPETITIVE REPORT'!M22</f>
        <v>-31.0206268416823</v>
      </c>
      <c r="N22" s="14">
        <f t="shared" si="3"/>
        <v>343.6999466097171</v>
      </c>
      <c r="O22" s="37">
        <f>'WEEKLY COMPETITIVE REPORT'!O22</f>
        <v>10</v>
      </c>
      <c r="P22" s="14">
        <f>'WEEKLY COMPETITIVE REPORT'!P22/Y4</f>
        <v>4479.444741057127</v>
      </c>
      <c r="Q22" s="14">
        <f>'WEEKLY COMPETITIVE REPORT'!Q22/Y4</f>
        <v>6470.902295782168</v>
      </c>
      <c r="R22" s="22">
        <f>'WEEKLY COMPETITIVE REPORT'!R22</f>
        <v>539</v>
      </c>
      <c r="S22" s="22">
        <f>'WEEKLY COMPETITIVE REPORT'!S22</f>
        <v>760</v>
      </c>
      <c r="T22" s="64">
        <f>'WEEKLY COMPETITIVE REPORT'!T22</f>
        <v>-30.775577557755767</v>
      </c>
      <c r="U22" s="14">
        <f>'WEEKLY COMPETITIVE REPORT'!U22/Y4</f>
        <v>65597.9711692472</v>
      </c>
      <c r="V22" s="14">
        <f t="shared" si="4"/>
        <v>447.94447410571274</v>
      </c>
      <c r="W22" s="25">
        <f t="shared" si="5"/>
        <v>70077.41591030433</v>
      </c>
      <c r="X22" s="22">
        <f>'WEEKLY COMPETITIVE REPORT'!X22</f>
        <v>7845</v>
      </c>
      <c r="Y22" s="56">
        <f>'WEEKLY COMPETITIVE REPORT'!Y22</f>
        <v>8384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MORTAL INSTRUMENTS: CITY OF BONES</v>
      </c>
      <c r="D23" s="4" t="str">
        <f>'WEEKLY COMPETITIVE REPORT'!D23</f>
        <v>KRONIKE PODZEMLJA: MESTO KOSTI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10</v>
      </c>
      <c r="I23" s="14">
        <f>'WEEKLY COMPETITIVE REPORT'!I23/Y4</f>
        <v>2904.431393486386</v>
      </c>
      <c r="J23" s="14">
        <f>'WEEKLY COMPETITIVE REPORT'!J23/Y4</f>
        <v>4919.914575547251</v>
      </c>
      <c r="K23" s="22">
        <f>'WEEKLY COMPETITIVE REPORT'!K23</f>
        <v>377</v>
      </c>
      <c r="L23" s="22">
        <f>'WEEKLY COMPETITIVE REPORT'!L23</f>
        <v>654</v>
      </c>
      <c r="M23" s="64">
        <f>'WEEKLY COMPETITIVE REPORT'!M23</f>
        <v>-40.96581660336408</v>
      </c>
      <c r="N23" s="14">
        <f t="shared" si="3"/>
        <v>290.44313934863857</v>
      </c>
      <c r="O23" s="37">
        <f>'WEEKLY COMPETITIVE REPORT'!O23</f>
        <v>10</v>
      </c>
      <c r="P23" s="14">
        <f>'WEEKLY COMPETITIVE REPORT'!P23/Y4</f>
        <v>4116.39081687133</v>
      </c>
      <c r="Q23" s="14">
        <f>'WEEKLY COMPETITIVE REPORT'!Q23/Y4</f>
        <v>6939.402028830753</v>
      </c>
      <c r="R23" s="22">
        <f>'WEEKLY COMPETITIVE REPORT'!R23</f>
        <v>588</v>
      </c>
      <c r="S23" s="22">
        <f>'WEEKLY COMPETITIVE REPORT'!S23</f>
        <v>980</v>
      </c>
      <c r="T23" s="64">
        <f>'WEEKLY COMPETITIVE REPORT'!T23</f>
        <v>-40.68090017311021</v>
      </c>
      <c r="U23" s="14">
        <f>'WEEKLY COMPETITIVE REPORT'!U23/Y4</f>
        <v>31608.382274426054</v>
      </c>
      <c r="V23" s="14">
        <f t="shared" si="4"/>
        <v>411.63908168713294</v>
      </c>
      <c r="W23" s="25">
        <f t="shared" si="5"/>
        <v>35724.773091297386</v>
      </c>
      <c r="X23" s="22">
        <f>'WEEKLY COMPETITIVE REPORT'!X23</f>
        <v>4610</v>
      </c>
      <c r="Y23" s="56">
        <f>'WEEKLY COMPETITIVE REPORT'!Y23</f>
        <v>5198</v>
      </c>
    </row>
    <row r="24" spans="1:25" ht="12.75">
      <c r="A24" s="50">
        <v>11</v>
      </c>
      <c r="B24" s="4">
        <f>'WEEKLY COMPETITIVE REPORT'!B24</f>
        <v>12</v>
      </c>
      <c r="C24" s="4" t="str">
        <f>'WEEKLY COMPETITIVE REPORT'!C24</f>
        <v>ELYSIUM</v>
      </c>
      <c r="D24" s="4" t="str">
        <f>'WEEKLY COMPETITIVE REPORT'!D24</f>
        <v>ELIZIJ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6</v>
      </c>
      <c r="H24" s="37">
        <f>'WEEKLY COMPETITIVE REPORT'!H24</f>
        <v>11</v>
      </c>
      <c r="I24" s="14">
        <f>'WEEKLY COMPETITIVE REPORT'!I24/Y4</f>
        <v>2508.008542445275</v>
      </c>
      <c r="J24" s="14">
        <f>'WEEKLY COMPETITIVE REPORT'!J24/Y4</f>
        <v>2754.9386011745864</v>
      </c>
      <c r="K24" s="22">
        <f>'WEEKLY COMPETITIVE REPORT'!K24</f>
        <v>324</v>
      </c>
      <c r="L24" s="22">
        <f>'WEEKLY COMPETITIVE REPORT'!L24</f>
        <v>357</v>
      </c>
      <c r="M24" s="64">
        <f>'WEEKLY COMPETITIVE REPORT'!M24</f>
        <v>-8.963178294573652</v>
      </c>
      <c r="N24" s="14">
        <f t="shared" si="3"/>
        <v>228.0007765859341</v>
      </c>
      <c r="O24" s="37">
        <f>'WEEKLY COMPETITIVE REPORT'!O24</f>
        <v>11</v>
      </c>
      <c r="P24" s="14">
        <f>'WEEKLY COMPETITIVE REPORT'!P24/Y4</f>
        <v>4029.6316070475173</v>
      </c>
      <c r="Q24" s="14">
        <f>'WEEKLY COMPETITIVE REPORT'!Q24/Y4</f>
        <v>3997.5974372664177</v>
      </c>
      <c r="R24" s="22">
        <f>'WEEKLY COMPETITIVE REPORT'!R24</f>
        <v>570</v>
      </c>
      <c r="S24" s="22">
        <f>'WEEKLY COMPETITIVE REPORT'!S24</f>
        <v>553</v>
      </c>
      <c r="T24" s="64">
        <f>'WEEKLY COMPETITIVE REPORT'!T24</f>
        <v>0.8013355592654534</v>
      </c>
      <c r="U24" s="14">
        <f>'WEEKLY COMPETITIVE REPORT'!U24/Y4</f>
        <v>78970.90229578217</v>
      </c>
      <c r="V24" s="14">
        <f t="shared" si="4"/>
        <v>366.3301460952288</v>
      </c>
      <c r="W24" s="25">
        <f t="shared" si="5"/>
        <v>83000.53390282969</v>
      </c>
      <c r="X24" s="22">
        <f>'WEEKLY COMPETITIVE REPORT'!X24</f>
        <v>11674</v>
      </c>
      <c r="Y24" s="56">
        <f>'WEEKLY COMPETITIVE REPORT'!Y24</f>
        <v>12244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GROWN UPS 2</v>
      </c>
      <c r="D25" s="4" t="str">
        <f>'WEEKLY COMPETITIVE REPORT'!D25</f>
        <v>ODRASLI 2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9</v>
      </c>
      <c r="H25" s="37">
        <f>'WEEKLY COMPETITIVE REPORT'!H25</f>
        <v>11</v>
      </c>
      <c r="I25" s="14">
        <f>'WEEKLY COMPETITIVE REPORT'!I25/Y4</f>
        <v>2677.5226908702616</v>
      </c>
      <c r="J25" s="14">
        <f>'WEEKLY COMPETITIVE REPORT'!J25/Y4</f>
        <v>5078.750667378537</v>
      </c>
      <c r="K25" s="22">
        <f>'WEEKLY COMPETITIVE REPORT'!K25</f>
        <v>391</v>
      </c>
      <c r="L25" s="22">
        <f>'WEEKLY COMPETITIVE REPORT'!L25</f>
        <v>711</v>
      </c>
      <c r="M25" s="64">
        <f>'WEEKLY COMPETITIVE REPORT'!M25</f>
        <v>-47.27989487516425</v>
      </c>
      <c r="N25" s="14">
        <f t="shared" si="3"/>
        <v>243.41115371547832</v>
      </c>
      <c r="O25" s="37">
        <f>'WEEKLY COMPETITIVE REPORT'!O25</f>
        <v>11</v>
      </c>
      <c r="P25" s="14">
        <f>'WEEKLY COMPETITIVE REPORT'!P25/Y4</f>
        <v>3701.281366791244</v>
      </c>
      <c r="Q25" s="14">
        <f>'WEEKLY COMPETITIVE REPORT'!Q25/Y4</f>
        <v>6627.068873465029</v>
      </c>
      <c r="R25" s="22">
        <f>'WEEKLY COMPETITIVE REPORT'!R25</f>
        <v>576</v>
      </c>
      <c r="S25" s="22">
        <f>'WEEKLY COMPETITIVE REPORT'!S25</f>
        <v>982</v>
      </c>
      <c r="T25" s="64">
        <f>'WEEKLY COMPETITIVE REPORT'!T25</f>
        <v>-44.14904330312185</v>
      </c>
      <c r="U25" s="14">
        <f>'WEEKLY COMPETITIVE REPORT'!U25/Y4</f>
        <v>227106.24666310733</v>
      </c>
      <c r="V25" s="14">
        <f t="shared" si="4"/>
        <v>336.48012425374947</v>
      </c>
      <c r="W25" s="25">
        <f t="shared" si="5"/>
        <v>230807.5280298986</v>
      </c>
      <c r="X25" s="22">
        <f>'WEEKLY COMPETITIVE REPORT'!X25</f>
        <v>35050</v>
      </c>
      <c r="Y25" s="56">
        <f>'WEEKLY COMPETITIVE REPORT'!Y25</f>
        <v>35626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RIDDICK</v>
      </c>
      <c r="D26" s="4" t="str">
        <f>'WEEKLY COMPETITIVE REPORT'!D26</f>
        <v>RIDDICK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3</v>
      </c>
      <c r="I26" s="14">
        <f>'WEEKLY COMPETITIVE REPORT'!I26/Y4</f>
        <v>1667.1115856914041</v>
      </c>
      <c r="J26" s="14">
        <f>'WEEKLY COMPETITIVE REPORT'!J26/Y4</f>
        <v>2949.81313400961</v>
      </c>
      <c r="K26" s="22">
        <f>'WEEKLY COMPETITIVE REPORT'!K26</f>
        <v>226</v>
      </c>
      <c r="L26" s="22">
        <f>'WEEKLY COMPETITIVE REPORT'!L26</f>
        <v>438</v>
      </c>
      <c r="M26" s="64">
        <f>'WEEKLY COMPETITIVE REPORT'!M26</f>
        <v>-43.484162895927604</v>
      </c>
      <c r="N26" s="14">
        <f t="shared" si="3"/>
        <v>555.7038618971347</v>
      </c>
      <c r="O26" s="37">
        <f>'WEEKLY COMPETITIVE REPORT'!O26</f>
        <v>3</v>
      </c>
      <c r="P26" s="14">
        <f>'WEEKLY COMPETITIVE REPORT'!P26/Y4</f>
        <v>2953.817405232248</v>
      </c>
      <c r="Q26" s="14">
        <f>'WEEKLY COMPETITIVE REPORT'!Q26/Y4</f>
        <v>4522.156967431927</v>
      </c>
      <c r="R26" s="22">
        <f>'WEEKLY COMPETITIVE REPORT'!R26</f>
        <v>409</v>
      </c>
      <c r="S26" s="22">
        <f>'WEEKLY COMPETITIVE REPORT'!S26</f>
        <v>674</v>
      </c>
      <c r="T26" s="64">
        <f>'WEEKLY COMPETITIVE REPORT'!T26</f>
        <v>-34.68122786304605</v>
      </c>
      <c r="U26" s="14">
        <f>'WEEKLY COMPETITIVE REPORT'!U26/Y4</f>
        <v>12134.276561665778</v>
      </c>
      <c r="V26" s="14">
        <f t="shared" si="4"/>
        <v>984.6058017440827</v>
      </c>
      <c r="W26" s="25">
        <f t="shared" si="5"/>
        <v>15088.093966898026</v>
      </c>
      <c r="X26" s="22">
        <f>'WEEKLY COMPETITIVE REPORT'!X26</f>
        <v>1837</v>
      </c>
      <c r="Y26" s="56">
        <f>'WEEKLY COMPETITIVE REPORT'!Y26</f>
        <v>2246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BEFORE MIDNIGHT</v>
      </c>
      <c r="D27" s="4" t="str">
        <f>'WEEKLY COMPETITIVE REPORT'!D27</f>
        <v>PRED POLNOČJO</v>
      </c>
      <c r="E27" s="4" t="str">
        <f>'WEEKLY COMPETITIVE REPORT'!E27</f>
        <v>IND</v>
      </c>
      <c r="F27" s="4" t="str">
        <f>'WEEKLY COMPETITIVE REPORT'!F27</f>
        <v>Karantanija</v>
      </c>
      <c r="G27" s="37">
        <f>'WEEKLY COMPETITIVE REPORT'!G27</f>
        <v>3</v>
      </c>
      <c r="H27" s="37">
        <f>'WEEKLY COMPETITIVE REPORT'!H27</f>
        <v>9</v>
      </c>
      <c r="I27" s="14">
        <f>'WEEKLY COMPETITIVE REPORT'!I27/Y4</f>
        <v>1671.1158569140416</v>
      </c>
      <c r="J27" s="14">
        <f>'WEEKLY COMPETITIVE REPORT'!J27/Y17</f>
        <v>0.1395437102011555</v>
      </c>
      <c r="K27" s="22">
        <f>'WEEKLY COMPETITIVE REPORT'!K27</f>
        <v>224</v>
      </c>
      <c r="L27" s="22">
        <f>'WEEKLY COMPETITIVE REPORT'!L27</f>
        <v>593</v>
      </c>
      <c r="M27" s="64">
        <f>'WEEKLY COMPETITIVE REPORT'!M27</f>
        <v>-62.16379570867331</v>
      </c>
      <c r="N27" s="14">
        <f t="shared" si="3"/>
        <v>185.67953965711573</v>
      </c>
      <c r="O27" s="37">
        <f>'WEEKLY COMPETITIVE REPORT'!O27</f>
        <v>9</v>
      </c>
      <c r="P27" s="14">
        <f>'WEEKLY COMPETITIVE REPORT'!P27/Y4</f>
        <v>2888.414308595836</v>
      </c>
      <c r="Q27" s="14">
        <f>'WEEKLY COMPETITIVE REPORT'!Q27/Y17</f>
        <v>0.21857209125795976</v>
      </c>
      <c r="R27" s="22">
        <f>'WEEKLY COMPETITIVE REPORT'!R27</f>
        <v>417</v>
      </c>
      <c r="S27" s="22">
        <f>'WEEKLY COMPETITIVE REPORT'!S27</f>
        <v>1007</v>
      </c>
      <c r="T27" s="64">
        <f>'WEEKLY COMPETITIVE REPORT'!T27</f>
        <v>-58.24811885008682</v>
      </c>
      <c r="U27" s="14">
        <f>'WEEKLY COMPETITIVE REPORT'!U27/Y17</f>
        <v>0.8428709990300679</v>
      </c>
      <c r="V27" s="14">
        <f t="shared" si="4"/>
        <v>320.9349231773151</v>
      </c>
      <c r="W27" s="25">
        <f t="shared" si="5"/>
        <v>2889.2571795948656</v>
      </c>
      <c r="X27" s="22">
        <f>'WEEKLY COMPETITIVE REPORT'!X27</f>
        <v>4168</v>
      </c>
      <c r="Y27" s="56">
        <f>'WEEKLY COMPETITIVE REPORT'!Y27</f>
        <v>4585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DANS LA MAISON</v>
      </c>
      <c r="D28" s="4" t="str">
        <f>'WEEKLY COMPETITIVE REPORT'!D28</f>
        <v>V HIŠI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754.1377469300587</v>
      </c>
      <c r="J28" s="14">
        <f>'WEEKLY COMPETITIVE REPORT'!J28/Y17</f>
        <v>0.02838105680428457</v>
      </c>
      <c r="K28" s="22">
        <f>'WEEKLY COMPETITIVE REPORT'!K28</f>
        <v>126</v>
      </c>
      <c r="L28" s="22">
        <f>'WEEKLY COMPETITIVE REPORT'!L28</f>
        <v>144</v>
      </c>
      <c r="M28" s="64">
        <f>'WEEKLY COMPETITIVE REPORT'!M28</f>
        <v>-16.047548291233284</v>
      </c>
      <c r="N28" s="14">
        <f t="shared" si="3"/>
        <v>754.1377469300587</v>
      </c>
      <c r="O28" s="37">
        <f>'WEEKLY COMPETITIVE REPORT'!O28</f>
        <v>1</v>
      </c>
      <c r="P28" s="14">
        <f>'WEEKLY COMPETITIVE REPORT'!P28/Y4</f>
        <v>1441.5376401494927</v>
      </c>
      <c r="Q28" s="14">
        <f>'WEEKLY COMPETITIVE REPORT'!Q28/Y17</f>
        <v>0.0533040948003205</v>
      </c>
      <c r="R28" s="22">
        <f>'WEEKLY COMPETITIVE REPORT'!R28</f>
        <v>251</v>
      </c>
      <c r="S28" s="22">
        <f>'WEEKLY COMPETITIVE REPORT'!S28</f>
        <v>280</v>
      </c>
      <c r="T28" s="64">
        <f>'WEEKLY COMPETITIVE REPORT'!T28</f>
        <v>-14.556962025316452</v>
      </c>
      <c r="U28" s="14">
        <f>'WEEKLY COMPETITIVE REPORT'!U28/Y17</f>
        <v>0.20815586387213764</v>
      </c>
      <c r="V28" s="14">
        <f t="shared" si="4"/>
        <v>1441.5376401494927</v>
      </c>
      <c r="W28" s="25">
        <f t="shared" si="5"/>
        <v>1441.745796013365</v>
      </c>
      <c r="X28" s="22">
        <f>'WEEKLY COMPETITIVE REPORT'!W29</f>
        <v>18434</v>
      </c>
      <c r="Y28" s="56">
        <f>'WEEKLY COMPETITIVE REPORT'!X29</f>
        <v>4155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DUAL</v>
      </c>
      <c r="D29" s="4" t="str">
        <f>'WEEKLY COMPETITIVE REPORT'!D29</f>
        <v>DVOJINA</v>
      </c>
      <c r="E29" s="4" t="str">
        <f>'WEEKLY COMPETITIVE REPORT'!E29</f>
        <v>DOMEST</v>
      </c>
      <c r="F29" s="4" t="str">
        <f>'WEEKLY COMPETITIVE REPORT'!F29</f>
        <v>FIVIA</v>
      </c>
      <c r="G29" s="37">
        <f>'WEEKLY COMPETITIVE REPORT'!G29</f>
        <v>5</v>
      </c>
      <c r="H29" s="37">
        <f>'WEEKLY COMPETITIVE REPORT'!H29</f>
        <v>9</v>
      </c>
      <c r="I29" s="14">
        <f>'WEEKLY COMPETITIVE REPORT'!I29/Y4</f>
        <v>605.9797116924719</v>
      </c>
      <c r="J29" s="14">
        <f>'WEEKLY COMPETITIVE REPORT'!J29/Y17</f>
        <v>0.022814489942225784</v>
      </c>
      <c r="K29" s="22">
        <f>'WEEKLY COMPETITIVE REPORT'!K29</f>
        <v>89</v>
      </c>
      <c r="L29" s="22">
        <f>'WEEKLY COMPETITIVE REPORT'!L29</f>
        <v>91</v>
      </c>
      <c r="M29" s="64">
        <f>'WEEKLY COMPETITIVE REPORT'!M29</f>
        <v>-16.081330868761555</v>
      </c>
      <c r="N29" s="14">
        <f t="shared" si="3"/>
        <v>67.33107907694132</v>
      </c>
      <c r="O29" s="37">
        <f>'WEEKLY COMPETITIVE REPORT'!O29</f>
        <v>9</v>
      </c>
      <c r="P29" s="14">
        <f>'WEEKLY COMPETITIVE REPORT'!P29/Y4</f>
        <v>1165.2429257875067</v>
      </c>
      <c r="Q29" s="14">
        <f>'WEEKLY COMPETITIVE REPORT'!Q29/Y17</f>
        <v>0.04474338970185131</v>
      </c>
      <c r="R29" s="22">
        <f>'WEEKLY COMPETITIVE REPORT'!R29</f>
        <v>166</v>
      </c>
      <c r="S29" s="22">
        <f>'WEEKLY COMPETITIVE REPORT'!S29</f>
        <v>197</v>
      </c>
      <c r="T29" s="64">
        <f>'WEEKLY COMPETITIVE REPORT'!T29</f>
        <v>-17.719132893496706</v>
      </c>
      <c r="U29" s="14" t="e">
        <f>'WEEKLY COMPETITIVE REPORT'!#REF!/Y4</f>
        <v>#REF!</v>
      </c>
      <c r="V29" s="14">
        <f t="shared" si="4"/>
        <v>129.47143619861185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4321</v>
      </c>
    </row>
    <row r="30" spans="1:25" ht="12.75">
      <c r="A30" s="51">
        <v>17</v>
      </c>
      <c r="B30" s="4">
        <f>'WEEKLY COMPETITIVE REPORT'!B30</f>
        <v>19</v>
      </c>
      <c r="C30" s="4" t="str">
        <f>'WEEKLY COMPETITIVE REPORT'!C30</f>
        <v>ADRIA BLUES</v>
      </c>
      <c r="D30" s="4" t="str">
        <f>'WEEKLY COMPETITIVE REPORT'!D30</f>
        <v>ADRIA BLUES</v>
      </c>
      <c r="E30" s="4" t="str">
        <f>'WEEKLY COMPETITIVE REPORT'!E30</f>
        <v>DOMEST</v>
      </c>
      <c r="F30" s="4" t="str">
        <f>'WEEKLY COMPETITIVE REPORT'!F30</f>
        <v>CF</v>
      </c>
      <c r="G30" s="37">
        <f>'WEEKLY COMPETITIVE REPORT'!G30</f>
        <v>3</v>
      </c>
      <c r="H30" s="37">
        <f>'WEEKLY COMPETITIVE REPORT'!H30</f>
        <v>10</v>
      </c>
      <c r="I30" s="14">
        <f>'WEEKLY COMPETITIVE REPORT'!I30/Y4</f>
        <v>196.20928990923653</v>
      </c>
      <c r="J30" s="14">
        <f>'WEEKLY COMPETITIVE REPORT'!J30/Y17</f>
        <v>0.014211613882680387</v>
      </c>
      <c r="K30" s="22">
        <f>'WEEKLY COMPETITIVE REPORT'!K30</f>
        <v>27</v>
      </c>
      <c r="L30" s="22">
        <f>'WEEKLY COMPETITIVE REPORT'!L30</f>
        <v>463</v>
      </c>
      <c r="M30" s="64">
        <f>'WEEKLY COMPETITIVE REPORT'!M30</f>
        <v>-56.37982195845697</v>
      </c>
      <c r="N30" s="14">
        <f t="shared" si="3"/>
        <v>19.62092899092365</v>
      </c>
      <c r="O30" s="37">
        <f>'WEEKLY COMPETITIVE REPORT'!O30</f>
        <v>10</v>
      </c>
      <c r="P30" s="14">
        <f>'WEEKLY COMPETITIVE REPORT'!P30/Y4</f>
        <v>991.7245061398826</v>
      </c>
      <c r="Q30" s="14">
        <f>'WEEKLY COMPETITIVE REPORT'!Q30/Y17</f>
        <v>0.020410745160882218</v>
      </c>
      <c r="R30" s="22">
        <f>'WEEKLY COMPETITIVE REPORT'!R30</f>
        <v>253</v>
      </c>
      <c r="S30" s="22">
        <f>'WEEKLY COMPETITIVE REPORT'!S30</f>
        <v>514</v>
      </c>
      <c r="T30" s="64">
        <f>'WEEKLY COMPETITIVE REPORT'!T30</f>
        <v>53.512396694214885</v>
      </c>
      <c r="U30" s="14">
        <f>'WEEKLY COMPETITIVE REPORT'!U30/Y4</f>
        <v>4343.299519487454</v>
      </c>
      <c r="V30" s="14">
        <f t="shared" si="4"/>
        <v>99.17245061398826</v>
      </c>
      <c r="W30" s="25">
        <f t="shared" si="5"/>
        <v>5335.024025627336</v>
      </c>
      <c r="X30" s="22">
        <f>'WEEKLY COMPETITIVE REPORT'!X30</f>
        <v>2405</v>
      </c>
      <c r="Y30" s="56">
        <f>'WEEKLY COMPETITIVE REPORT'!Y30</f>
        <v>2658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THE FROZEN GROUND</v>
      </c>
      <c r="D31" s="4" t="str">
        <f>'WEEKLY COMPETITIVE REPORT'!D31</f>
        <v>SMRT V LEDU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4</v>
      </c>
      <c r="H31" s="37">
        <f>'WEEKLY COMPETITIVE REPORT'!H31</f>
        <v>5</v>
      </c>
      <c r="I31" s="14">
        <f>'WEEKLY COMPETITIVE REPORT'!I31/Y4</f>
        <v>615.3230112119594</v>
      </c>
      <c r="J31" s="14">
        <f>'WEEKLY COMPETITIVE REPORT'!J31/Y17</f>
        <v>0.017838316535233836</v>
      </c>
      <c r="K31" s="22">
        <f>'WEEKLY COMPETITIVE REPORT'!K31</f>
        <v>81</v>
      </c>
      <c r="L31" s="22">
        <f>'WEEKLY COMPETITIVE REPORT'!L31</f>
        <v>74</v>
      </c>
      <c r="M31" s="64">
        <f>'WEEKLY COMPETITIVE REPORT'!M31</f>
        <v>8.983451536643017</v>
      </c>
      <c r="N31" s="14">
        <f t="shared" si="3"/>
        <v>123.06460224239189</v>
      </c>
      <c r="O31" s="37">
        <f>'WEEKLY COMPETITIVE REPORT'!O31</f>
        <v>5</v>
      </c>
      <c r="P31" s="14">
        <f>'WEEKLY COMPETITIVE REPORT'!P31/Y4</f>
        <v>822.210357714896</v>
      </c>
      <c r="Q31" s="14">
        <f>'WEEKLY COMPETITIVE REPORT'!Q31/Y17</f>
        <v>0.02260363513684477</v>
      </c>
      <c r="R31" s="22">
        <f>'WEEKLY COMPETITIVE REPORT'!R31</f>
        <v>115</v>
      </c>
      <c r="S31" s="22">
        <f>'WEEKLY COMPETITIVE REPORT'!S31</f>
        <v>98</v>
      </c>
      <c r="T31" s="64">
        <f>'WEEKLY COMPETITIVE REPORT'!T31</f>
        <v>14.925373134328353</v>
      </c>
      <c r="U31" s="14">
        <f>'WEEKLY COMPETITIVE REPORT'!U31/Y4</f>
        <v>8219.434063000534</v>
      </c>
      <c r="V31" s="14">
        <f t="shared" si="4"/>
        <v>164.4420715429792</v>
      </c>
      <c r="W31" s="25">
        <f t="shared" si="5"/>
        <v>9041.644420715429</v>
      </c>
      <c r="X31" s="22">
        <f>'WEEKLY COMPETITIVE REPORT'!X31</f>
        <v>1273</v>
      </c>
      <c r="Y31" s="56">
        <f>'WEEKLY COMPETITIVE REPORT'!Y31</f>
        <v>1388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KICK ASS 2</v>
      </c>
      <c r="D32" s="4" t="str">
        <f>'WEEKLY COMPETITIVE REPORT'!D32</f>
        <v>KICK ASS 2</v>
      </c>
      <c r="E32" s="4" t="str">
        <f>'WEEKLY COMPETITIVE REPORT'!E32</f>
        <v>UNI</v>
      </c>
      <c r="F32" s="4" t="str">
        <f>'WEEKLY COMPETITIVE REPORT'!F32</f>
        <v>Karantanija</v>
      </c>
      <c r="G32" s="37">
        <f>'WEEKLY COMPETITIVE REPORT'!G32</f>
        <v>5</v>
      </c>
      <c r="H32" s="37">
        <f>'WEEKLY COMPETITIVE REPORT'!H32</f>
        <v>9</v>
      </c>
      <c r="I32" s="14">
        <f>'WEEKLY COMPETITIVE REPORT'!I32/Y4</f>
        <v>417.7789642285104</v>
      </c>
      <c r="J32" s="14">
        <f>'WEEKLY COMPETITIVE REPORT'!J32/Y17</f>
        <v>0.02277231898114958</v>
      </c>
      <c r="K32" s="22">
        <f>'WEEKLY COMPETITIVE REPORT'!K32</f>
        <v>54</v>
      </c>
      <c r="L32" s="22">
        <f>'WEEKLY COMPETITIVE REPORT'!L32</f>
        <v>94</v>
      </c>
      <c r="M32" s="64">
        <f>'WEEKLY COMPETITIVE REPORT'!M32</f>
        <v>-42.03703703703704</v>
      </c>
      <c r="N32" s="14">
        <f t="shared" si="3"/>
        <v>46.41988491427893</v>
      </c>
      <c r="O32" s="37">
        <f>'WEEKLY COMPETITIVE REPORT'!O32</f>
        <v>9</v>
      </c>
      <c r="P32" s="14">
        <f>'WEEKLY COMPETITIVE REPORT'!P32/Y4</f>
        <v>528.5638013881473</v>
      </c>
      <c r="Q32" s="14">
        <f>'WEEKLY COMPETITIVE REPORT'!Q32/Y17</f>
        <v>0.027748492388141525</v>
      </c>
      <c r="R32" s="22">
        <f>'WEEKLY COMPETITIVE REPORT'!R32</f>
        <v>69</v>
      </c>
      <c r="S32" s="22">
        <f>'WEEKLY COMPETITIVE REPORT'!S32</f>
        <v>120</v>
      </c>
      <c r="T32" s="64">
        <f>'WEEKLY COMPETITIVE REPORT'!T32</f>
        <v>-39.817629179331306</v>
      </c>
      <c r="U32" s="14">
        <f>'WEEKLY COMPETITIVE REPORT'!U32/Y4</f>
        <v>17020.822210357714</v>
      </c>
      <c r="V32" s="14">
        <f t="shared" si="4"/>
        <v>58.72931126534971</v>
      </c>
      <c r="W32" s="25">
        <f t="shared" si="5"/>
        <v>17549.38601174586</v>
      </c>
      <c r="X32" s="22">
        <f>'WEEKLY COMPETITIVE REPORT'!X32</f>
        <v>2637</v>
      </c>
      <c r="Y32" s="56">
        <f>'WEEKLY COMPETITIVE REPORT'!Y32</f>
        <v>2706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BEHIND THE CANDELABRA</v>
      </c>
      <c r="D33" s="4" t="str">
        <f>'WEEKLY COMPETITIVE REPORT'!D33</f>
        <v>MOJE ŽIVLJENJE Z LIBERACEJEM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6</v>
      </c>
      <c r="H33" s="37">
        <f>'WEEKLY COMPETITIVE REPORT'!H33</f>
        <v>1</v>
      </c>
      <c r="I33" s="14">
        <f>'WEEKLY COMPETITIVE REPORT'!I33/Y4</f>
        <v>110.78483715963695</v>
      </c>
      <c r="J33" s="14">
        <f>'WEEKLY COMPETITIVE REPORT'!J33/Y17</f>
        <v>0.006747353772192468</v>
      </c>
      <c r="K33" s="22">
        <f>'WEEKLY COMPETITIVE REPORT'!K33</f>
        <v>18</v>
      </c>
      <c r="L33" s="22">
        <f>'WEEKLY COMPETITIVE REPORT'!L33</f>
        <v>34</v>
      </c>
      <c r="M33" s="64">
        <f>'WEEKLY COMPETITIVE REPORT'!M33</f>
        <v>-48.12499999999999</v>
      </c>
      <c r="N33" s="14">
        <f t="shared" si="3"/>
        <v>110.78483715963695</v>
      </c>
      <c r="O33" s="37">
        <f>'WEEKLY COMPETITIVE REPORT'!O33</f>
        <v>1</v>
      </c>
      <c r="P33" s="14">
        <f>'WEEKLY COMPETITIVE REPORT'!P33/Y4</f>
        <v>110.78483715963695</v>
      </c>
      <c r="Q33" s="14">
        <f>'WEEKLY COMPETITIVE REPORT'!Q33/Y17</f>
        <v>0.026778560283388857</v>
      </c>
      <c r="R33" s="22">
        <f>'WEEKLY COMPETITIVE REPORT'!R33</f>
        <v>18</v>
      </c>
      <c r="S33" s="22">
        <f>'WEEKLY COMPETITIVE REPORT'!S33</f>
        <v>141</v>
      </c>
      <c r="T33" s="64">
        <f>'WEEKLY COMPETITIVE REPORT'!T33</f>
        <v>-86.92913385826772</v>
      </c>
      <c r="U33" s="14">
        <f>'WEEKLY COMPETITIVE REPORT'!U33/Y4</f>
        <v>15236.252002135612</v>
      </c>
      <c r="V33" s="14">
        <f t="shared" si="4"/>
        <v>110.78483715963695</v>
      </c>
      <c r="W33" s="25">
        <f t="shared" si="5"/>
        <v>15347.03683929525</v>
      </c>
      <c r="X33" s="22">
        <f>'WEEKLY COMPETITIVE REPORT'!X33</f>
        <v>2561</v>
      </c>
      <c r="Y33" s="56">
        <f>'WEEKLY COMPETITIVE REPORT'!Y33</f>
        <v>2579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200</v>
      </c>
      <c r="I34" s="32">
        <f>SUM(I14:I33)</f>
        <v>99308.59583555795</v>
      </c>
      <c r="J34" s="31">
        <f>SUM(J14:J33)</f>
        <v>97803.24216470637</v>
      </c>
      <c r="K34" s="31">
        <f>SUM(K14:K33)</f>
        <v>13484</v>
      </c>
      <c r="L34" s="31">
        <f>SUM(L14:L33)</f>
        <v>14561</v>
      </c>
      <c r="M34" s="64">
        <f>'WEEKLY COMPETITIVE REPORT'!M34</f>
        <v>-68.05958615952606</v>
      </c>
      <c r="N34" s="32">
        <f>I34/H34</f>
        <v>496.54297917778973</v>
      </c>
      <c r="O34" s="40">
        <f>'WEEKLY COMPETITIVE REPORT'!O34</f>
        <v>200</v>
      </c>
      <c r="P34" s="31">
        <f>SUM(P14:P33)</f>
        <v>151505.60597971175</v>
      </c>
      <c r="Q34" s="31">
        <f>SUM(Q14:Q33)</f>
        <v>149307.67523949244</v>
      </c>
      <c r="R34" s="31">
        <f>SUM(R14:R33)</f>
        <v>22286</v>
      </c>
      <c r="S34" s="31">
        <f>SUM(S14:S33)</f>
        <v>24132</v>
      </c>
      <c r="T34" s="65">
        <f>P34/Q34-100%</f>
        <v>0.014720815501907625</v>
      </c>
      <c r="U34" s="31" t="e">
        <f>SUM(U14:U33)</f>
        <v>#REF!</v>
      </c>
      <c r="V34" s="32">
        <f>P34/O34</f>
        <v>757.5280298985588</v>
      </c>
      <c r="W34" s="31" t="e">
        <f>SUM(W14:W33)</f>
        <v>#REF!</v>
      </c>
      <c r="X34" s="31" t="e">
        <f>SUM(X14:X33)</f>
        <v>#REF!</v>
      </c>
      <c r="Y34" s="35">
        <f>SUM(Y14:Y33)</f>
        <v>261092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2013-09-26T10:12:22Z</dcterms:modified>
  <cp:category/>
  <cp:version/>
  <cp:contentType/>
  <cp:contentStatus/>
</cp:coreProperties>
</file>