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205" windowWidth="25815" windowHeight="95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<sst xmlns="http://schemas.openxmlformats.org/spreadsheetml/2006/main" count="266" uniqueCount="97">
  <si>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</si>
  <si>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</si>
  <si>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</si>
  <si>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</si>
  <si>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</si>
  <si>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</si>
  <si>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</si>
  <si>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</si>
  <si>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</si>
  <si>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</si>
  <si>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</si>
  <si>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</si>
  <si>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</si>
  <si>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</si>
  <si>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</si>
  <si>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</si>
  <si>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</si>
  <si>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</si>
  <si>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</si>
  <si>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</si>
  <si>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</si>
  <si>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</si>
  <si>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</si>
  <si>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</si>
  <si>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</si>
  <si>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</si>
  <si>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</si>
  <si>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</si>
  <si>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</si>
  <si>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</si>
  <si>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</si>
  <si>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</si>
  <si>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</si>
  <si>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</si>
  <si>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</si>
  <si>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</si>
  <si>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</si>
  <si>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</si>
  <si>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</si>
  <si>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</si>
  <si>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</si>
  <si>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</si>
  <si>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</si>
  <si>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</si>
  <si>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</si>
  <si>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</si>
  <si>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</si>
  <si>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</si>
  <si>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</si>
  <si>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SONY</t>
  </si>
  <si>
    <t>PAR</t>
  </si>
  <si>
    <t>HOBBIT: AN UNEXPECTED JOURNEY</t>
  </si>
  <si>
    <t>HOBIT: NEPRIČAKOVANO POTOVANJE</t>
  </si>
  <si>
    <t>LOVE IS ALL YOU NEED</t>
  </si>
  <si>
    <t>LJUBEZEN JE VSE KAR POTREBUJEŠ</t>
  </si>
  <si>
    <t>LIFE OF PI</t>
  </si>
  <si>
    <t>PIJEVO ŽIVLJENJE</t>
  </si>
  <si>
    <t>FOX</t>
  </si>
  <si>
    <t>UNI</t>
  </si>
  <si>
    <t>SAMMY'S ADVENTURES 2</t>
  </si>
  <si>
    <t>SAMOVA PUSTOLOVŠČINA 2</t>
  </si>
  <si>
    <t>ANNA KARENINA</t>
  </si>
  <si>
    <t>ANA KARENINA</t>
  </si>
  <si>
    <t>AMOUR</t>
  </si>
  <si>
    <t>LJUBEZEN</t>
  </si>
  <si>
    <t>PARENTAL GUIDANCE</t>
  </si>
  <si>
    <t>BREZ NADZORA STARŠEV</t>
  </si>
  <si>
    <t>DJANGO UNCHAINED</t>
  </si>
  <si>
    <t>DJANGO BREZ OKOVOV</t>
  </si>
  <si>
    <t>TEXAS CHAINSAW 3D</t>
  </si>
  <si>
    <t>TEKSAŠKI POKOL Z MOTORKO 3D</t>
  </si>
  <si>
    <t>LINCOLN</t>
  </si>
  <si>
    <t>LAST STAND</t>
  </si>
  <si>
    <t>ZADNJA BITKA</t>
  </si>
  <si>
    <t>THE HUNT</t>
  </si>
  <si>
    <t>LOV</t>
  </si>
  <si>
    <t>MOVIE 43</t>
  </si>
  <si>
    <t>FILM 43</t>
  </si>
  <si>
    <t>HOTEL TRANSYLVANIA 3D</t>
  </si>
  <si>
    <t>HOTEL TRANSILVANIJA 3D</t>
  </si>
  <si>
    <t>New</t>
  </si>
  <si>
    <t>LES MISERABLES</t>
  </si>
  <si>
    <t>NESREČNIKI</t>
  </si>
  <si>
    <t>HANSEL &amp; GRETEL: WITCH HUNTERS</t>
  </si>
  <si>
    <t>LOVCA NA ČAROVNICE</t>
  </si>
  <si>
    <t>SESSIONS</t>
  </si>
  <si>
    <t>SEANSE</t>
  </si>
  <si>
    <t>GANGSTER SQUAD</t>
  </si>
  <si>
    <t>GANGSTERSKA ENOTA</t>
  </si>
  <si>
    <t>WB</t>
  </si>
  <si>
    <t>07 - Feb</t>
  </si>
  <si>
    <t>13 - Feb</t>
  </si>
  <si>
    <t>08 - Feb</t>
  </si>
  <si>
    <t>10 - Feb</t>
  </si>
  <si>
    <t>IDENTITY THIEF</t>
  </si>
  <si>
    <t>TATICA IDENTITETE</t>
  </si>
  <si>
    <t>HVALA ZA SUNDERLAND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</si>
</sst>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N28" sqref="N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92</v>
      </c>
      <c r="L4" s="20"/>
      <c r="M4" s="81" t="s">
        <v>93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90</v>
      </c>
      <c r="L5" s="7"/>
      <c r="M5" s="82" t="s">
        <v>91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41319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83</v>
      </c>
      <c r="D14" s="4" t="s">
        <v>84</v>
      </c>
      <c r="E14" s="15" t="s">
        <v>50</v>
      </c>
      <c r="F14" s="15" t="s">
        <v>36</v>
      </c>
      <c r="G14" s="37">
        <v>2</v>
      </c>
      <c r="H14" s="37">
        <v>10</v>
      </c>
      <c r="I14" s="14">
        <v>10851</v>
      </c>
      <c r="J14" s="14">
        <v>12489</v>
      </c>
      <c r="K14" s="14">
        <v>2077</v>
      </c>
      <c r="L14" s="14">
        <v>2399</v>
      </c>
      <c r="M14" s="64">
        <f>(I14/J14*100)-100</f>
        <v>-13.115541676675477</v>
      </c>
      <c r="N14" s="14">
        <f>I14/H14</f>
        <v>1085.1</v>
      </c>
      <c r="O14" s="73">
        <v>10</v>
      </c>
      <c r="P14" s="22">
        <v>14817</v>
      </c>
      <c r="Q14" s="22">
        <v>17175</v>
      </c>
      <c r="R14" s="22">
        <v>3076</v>
      </c>
      <c r="S14" s="22">
        <v>3674</v>
      </c>
      <c r="T14" s="64">
        <f>(P14/Q14*100)-100</f>
        <v>-13.729257641921393</v>
      </c>
      <c r="U14" s="75">
        <v>17175</v>
      </c>
      <c r="V14" s="14">
        <f>P14/O14</f>
        <v>1481.7</v>
      </c>
      <c r="W14" s="75">
        <f>SUM(U14,P14)</f>
        <v>31992</v>
      </c>
      <c r="X14" s="75">
        <v>3674</v>
      </c>
      <c r="Y14" s="76">
        <f>SUM(X14,R14)</f>
        <v>6750</v>
      </c>
    </row>
    <row r="15" spans="1:25" ht="12.75">
      <c r="A15" s="72">
        <v>2</v>
      </c>
      <c r="B15" s="72">
        <v>1</v>
      </c>
      <c r="C15" s="4" t="s">
        <v>76</v>
      </c>
      <c r="D15" s="4" t="s">
        <v>77</v>
      </c>
      <c r="E15" s="15" t="s">
        <v>46</v>
      </c>
      <c r="F15" s="15" t="s">
        <v>36</v>
      </c>
      <c r="G15" s="37">
        <v>3</v>
      </c>
      <c r="H15" s="37">
        <v>8</v>
      </c>
      <c r="I15" s="14">
        <v>10306</v>
      </c>
      <c r="J15" s="14">
        <v>17491</v>
      </c>
      <c r="K15" s="22">
        <v>1967</v>
      </c>
      <c r="L15" s="22">
        <v>3350</v>
      </c>
      <c r="M15" s="64">
        <f>(I15/J15*100)-100</f>
        <v>-41.07826882396661</v>
      </c>
      <c r="N15" s="14">
        <f>I15/H15</f>
        <v>1288.25</v>
      </c>
      <c r="O15" s="37">
        <v>8</v>
      </c>
      <c r="P15" s="22">
        <v>14795</v>
      </c>
      <c r="Q15" s="22">
        <v>22776</v>
      </c>
      <c r="R15" s="22">
        <v>3008</v>
      </c>
      <c r="S15" s="22">
        <v>4754</v>
      </c>
      <c r="T15" s="64">
        <f>(P15/Q15*100)-100</f>
        <v>-35.04127151387425</v>
      </c>
      <c r="U15" s="75">
        <v>50524</v>
      </c>
      <c r="V15" s="14">
        <f>P15/O15</f>
        <v>1849.375</v>
      </c>
      <c r="W15" s="75">
        <f>SUM(U15,P15)</f>
        <v>65319</v>
      </c>
      <c r="X15" s="75">
        <v>10810</v>
      </c>
      <c r="Y15" s="76">
        <f>SUM(X15,R15)</f>
        <v>13818</v>
      </c>
    </row>
    <row r="16" spans="1:25" ht="12.75">
      <c r="A16" s="72">
        <v>3</v>
      </c>
      <c r="B16" s="72" t="s">
        <v>80</v>
      </c>
      <c r="C16" s="4" t="s">
        <v>94</v>
      </c>
      <c r="D16" s="4" t="s">
        <v>95</v>
      </c>
      <c r="E16" s="15" t="s">
        <v>58</v>
      </c>
      <c r="F16" s="15" t="s">
        <v>36</v>
      </c>
      <c r="G16" s="37">
        <v>1</v>
      </c>
      <c r="H16" s="37">
        <v>7</v>
      </c>
      <c r="I16" s="24">
        <v>9411</v>
      </c>
      <c r="J16" s="24"/>
      <c r="K16" s="24">
        <v>1786</v>
      </c>
      <c r="L16" s="24"/>
      <c r="M16" s="64"/>
      <c r="N16" s="14">
        <f>I16/H16</f>
        <v>1344.4285714285713</v>
      </c>
      <c r="O16" s="38">
        <v>7</v>
      </c>
      <c r="P16" s="14">
        <v>12842</v>
      </c>
      <c r="Q16" s="14"/>
      <c r="R16" s="14">
        <v>2647</v>
      </c>
      <c r="S16" s="14"/>
      <c r="T16" s="64"/>
      <c r="U16" s="75">
        <v>643</v>
      </c>
      <c r="V16" s="14">
        <f>P16/O16</f>
        <v>1834.5714285714287</v>
      </c>
      <c r="W16" s="75">
        <f>SUM(U16,P16)</f>
        <v>13485</v>
      </c>
      <c r="X16" s="75">
        <v>122</v>
      </c>
      <c r="Y16" s="76">
        <f>SUM(X16,R16)</f>
        <v>2769</v>
      </c>
    </row>
    <row r="17" spans="1:25" ht="12.75">
      <c r="A17" s="72">
        <v>4</v>
      </c>
      <c r="B17" s="72">
        <v>3</v>
      </c>
      <c r="C17" s="4" t="s">
        <v>67</v>
      </c>
      <c r="D17" s="4" t="s">
        <v>68</v>
      </c>
      <c r="E17" s="15" t="s">
        <v>49</v>
      </c>
      <c r="F17" s="15" t="s">
        <v>48</v>
      </c>
      <c r="G17" s="37">
        <v>4</v>
      </c>
      <c r="H17" s="37">
        <v>13</v>
      </c>
      <c r="I17" s="24">
        <v>6795</v>
      </c>
      <c r="J17" s="24">
        <v>10788</v>
      </c>
      <c r="K17" s="98">
        <v>1197</v>
      </c>
      <c r="L17" s="98">
        <v>1851</v>
      </c>
      <c r="M17" s="64">
        <f>(I17/J17*100)-100</f>
        <v>-37.01334816462737</v>
      </c>
      <c r="N17" s="14">
        <f>I17/H17</f>
        <v>522.6923076923077</v>
      </c>
      <c r="O17" s="38">
        <v>13</v>
      </c>
      <c r="P17" s="14">
        <v>10308</v>
      </c>
      <c r="Q17" s="14">
        <v>16557</v>
      </c>
      <c r="R17" s="14">
        <v>1947</v>
      </c>
      <c r="S17" s="14">
        <v>3189</v>
      </c>
      <c r="T17" s="64">
        <f>(P17/Q17*100)-100</f>
        <v>-37.742344627649935</v>
      </c>
      <c r="U17" s="75">
        <v>88700</v>
      </c>
      <c r="V17" s="14">
        <f>P17/O17</f>
        <v>792.9230769230769</v>
      </c>
      <c r="W17" s="75">
        <f>SUM(U17,P17)</f>
        <v>99008</v>
      </c>
      <c r="X17" s="75">
        <v>18201</v>
      </c>
      <c r="Y17" s="76">
        <f>SUM(X17,R17)</f>
        <v>20148</v>
      </c>
    </row>
    <row r="18" spans="1:25" ht="13.5" customHeight="1">
      <c r="A18" s="72">
        <v>5</v>
      </c>
      <c r="B18" s="72">
        <v>4</v>
      </c>
      <c r="C18" s="4" t="s">
        <v>87</v>
      </c>
      <c r="D18" s="4" t="s">
        <v>88</v>
      </c>
      <c r="E18" s="15" t="s">
        <v>89</v>
      </c>
      <c r="F18" s="15" t="s">
        <v>42</v>
      </c>
      <c r="G18" s="37">
        <v>2</v>
      </c>
      <c r="H18" s="37">
        <v>6</v>
      </c>
      <c r="I18" s="22">
        <v>6474</v>
      </c>
      <c r="J18" s="22">
        <v>10624</v>
      </c>
      <c r="K18" s="100">
        <v>1195</v>
      </c>
      <c r="L18" s="100">
        <v>1987</v>
      </c>
      <c r="M18" s="64">
        <f>(I18/J18*100)-100</f>
        <v>-39.0625</v>
      </c>
      <c r="N18" s="14">
        <f>I18/H18</f>
        <v>1079</v>
      </c>
      <c r="O18" s="73">
        <v>6</v>
      </c>
      <c r="P18" s="22">
        <v>9793</v>
      </c>
      <c r="Q18" s="22">
        <v>15768</v>
      </c>
      <c r="R18" s="22">
        <v>1998</v>
      </c>
      <c r="S18" s="22">
        <v>3360</v>
      </c>
      <c r="T18" s="64">
        <f>(P18/Q18*100)-100</f>
        <v>-37.89320142059868</v>
      </c>
      <c r="U18" s="75">
        <v>15768</v>
      </c>
      <c r="V18" s="14">
        <f>P18/O18</f>
        <v>1632.1666666666667</v>
      </c>
      <c r="W18" s="75">
        <f>SUM(U18,P18)</f>
        <v>25561</v>
      </c>
      <c r="X18" s="75">
        <v>3360</v>
      </c>
      <c r="Y18" s="76">
        <f>SUM(X18,R18)</f>
        <v>5358</v>
      </c>
    </row>
    <row r="19" spans="1:25" ht="12.75">
      <c r="A19" s="72">
        <v>6</v>
      </c>
      <c r="B19" s="72">
        <v>5</v>
      </c>
      <c r="C19" s="4" t="s">
        <v>81</v>
      </c>
      <c r="D19" s="4" t="s">
        <v>82</v>
      </c>
      <c r="E19" s="15" t="s">
        <v>58</v>
      </c>
      <c r="F19" s="15" t="s">
        <v>36</v>
      </c>
      <c r="G19" s="37">
        <v>2</v>
      </c>
      <c r="H19" s="37">
        <v>13</v>
      </c>
      <c r="I19" s="24">
        <v>5146</v>
      </c>
      <c r="J19" s="24">
        <v>8271</v>
      </c>
      <c r="K19" s="99">
        <v>959</v>
      </c>
      <c r="L19" s="99">
        <v>1528</v>
      </c>
      <c r="M19" s="64">
        <f>(I19/J19*100)-100</f>
        <v>-37.782613952363675</v>
      </c>
      <c r="N19" s="14">
        <f>I19/H19</f>
        <v>395.84615384615387</v>
      </c>
      <c r="O19" s="73">
        <v>13</v>
      </c>
      <c r="P19" s="74">
        <v>7870</v>
      </c>
      <c r="Q19" s="74">
        <v>12823</v>
      </c>
      <c r="R19" s="74">
        <v>1553</v>
      </c>
      <c r="S19" s="74">
        <v>2621</v>
      </c>
      <c r="T19" s="64">
        <f>(P19/Q19*100)-100</f>
        <v>-38.62590657412463</v>
      </c>
      <c r="U19" s="75">
        <v>14667</v>
      </c>
      <c r="V19" s="14">
        <f>P19/O19</f>
        <v>605.3846153846154</v>
      </c>
      <c r="W19" s="75">
        <f>SUM(U19,P19)</f>
        <v>22537</v>
      </c>
      <c r="X19" s="75">
        <v>2877</v>
      </c>
      <c r="Y19" s="76">
        <f>SUM(X19,R19)</f>
        <v>4430</v>
      </c>
    </row>
    <row r="20" spans="1:25" ht="12.75">
      <c r="A20" s="72">
        <v>7</v>
      </c>
      <c r="B20" s="72">
        <v>6</v>
      </c>
      <c r="C20" s="4" t="s">
        <v>59</v>
      </c>
      <c r="D20" s="4" t="s">
        <v>60</v>
      </c>
      <c r="E20" s="15" t="s">
        <v>46</v>
      </c>
      <c r="F20" s="15" t="s">
        <v>42</v>
      </c>
      <c r="G20" s="37">
        <v>6</v>
      </c>
      <c r="H20" s="37">
        <v>15</v>
      </c>
      <c r="I20" s="96">
        <v>4891</v>
      </c>
      <c r="J20" s="96">
        <v>9563</v>
      </c>
      <c r="K20" s="97">
        <v>942</v>
      </c>
      <c r="L20" s="97">
        <v>1777</v>
      </c>
      <c r="M20" s="64">
        <f>(I20/J20*100)-100</f>
        <v>-48.85496183206107</v>
      </c>
      <c r="N20" s="14">
        <f>I20/H20</f>
        <v>326.06666666666666</v>
      </c>
      <c r="O20" s="73">
        <v>15</v>
      </c>
      <c r="P20" s="14">
        <v>7133</v>
      </c>
      <c r="Q20" s="14">
        <v>11510</v>
      </c>
      <c r="R20" s="14">
        <v>1544</v>
      </c>
      <c r="S20" s="14">
        <v>2282</v>
      </c>
      <c r="T20" s="64">
        <f>(P20/Q20*100)-100</f>
        <v>-38.02780191138141</v>
      </c>
      <c r="U20" s="75">
        <v>81619</v>
      </c>
      <c r="V20" s="14">
        <f>P20/O20</f>
        <v>475.53333333333336</v>
      </c>
      <c r="W20" s="75">
        <f>SUM(U20,P20)</f>
        <v>88752</v>
      </c>
      <c r="X20" s="75">
        <v>16455</v>
      </c>
      <c r="Y20" s="76">
        <f>SUM(X20,R20)</f>
        <v>17999</v>
      </c>
    </row>
    <row r="21" spans="1:25" ht="12.75">
      <c r="A21" s="72">
        <v>8</v>
      </c>
      <c r="B21" s="72" t="s">
        <v>80</v>
      </c>
      <c r="C21" s="4" t="s">
        <v>96</v>
      </c>
      <c r="D21" s="4" t="s">
        <v>96</v>
      </c>
      <c r="E21" s="15" t="s">
        <v>46</v>
      </c>
      <c r="F21" s="15" t="s">
        <v>36</v>
      </c>
      <c r="G21" s="37">
        <v>1</v>
      </c>
      <c r="H21" s="37">
        <v>9</v>
      </c>
      <c r="I21" s="14">
        <v>4794</v>
      </c>
      <c r="J21" s="14"/>
      <c r="K21" s="14">
        <v>883</v>
      </c>
      <c r="L21" s="14"/>
      <c r="M21" s="64"/>
      <c r="N21" s="14">
        <f>I21/H21</f>
        <v>532.6666666666666</v>
      </c>
      <c r="O21" s="38">
        <v>9</v>
      </c>
      <c r="P21" s="14">
        <v>7059</v>
      </c>
      <c r="Q21" s="14"/>
      <c r="R21" s="14">
        <v>1469</v>
      </c>
      <c r="S21" s="14"/>
      <c r="T21" s="64"/>
      <c r="U21" s="75">
        <v>241</v>
      </c>
      <c r="V21" s="14">
        <f>P21/O21</f>
        <v>784.3333333333334</v>
      </c>
      <c r="W21" s="75">
        <f>SUM(U21,P21)</f>
        <v>7300</v>
      </c>
      <c r="X21" s="75">
        <v>276</v>
      </c>
      <c r="Y21" s="76">
        <f>SUM(X21,R21)</f>
        <v>1745</v>
      </c>
    </row>
    <row r="22" spans="1:25" ht="12.75">
      <c r="A22" s="72">
        <v>9</v>
      </c>
      <c r="B22" s="72">
        <v>7</v>
      </c>
      <c r="C22" s="4" t="s">
        <v>61</v>
      </c>
      <c r="D22" s="4" t="s">
        <v>62</v>
      </c>
      <c r="E22" s="15" t="s">
        <v>58</v>
      </c>
      <c r="F22" s="15" t="s">
        <v>36</v>
      </c>
      <c r="G22" s="37">
        <v>5</v>
      </c>
      <c r="H22" s="37">
        <v>14</v>
      </c>
      <c r="I22" s="24">
        <v>4608</v>
      </c>
      <c r="J22" s="24">
        <v>7329</v>
      </c>
      <c r="K22" s="24">
        <v>775</v>
      </c>
      <c r="L22" s="24">
        <v>1274</v>
      </c>
      <c r="M22" s="64">
        <f>(I22/J22*100)-100</f>
        <v>-37.126483831354896</v>
      </c>
      <c r="N22" s="14">
        <f>I22/H22</f>
        <v>329.14285714285717</v>
      </c>
      <c r="O22" s="37">
        <v>14</v>
      </c>
      <c r="P22" s="14">
        <v>7272</v>
      </c>
      <c r="Q22" s="14">
        <v>10872</v>
      </c>
      <c r="R22" s="14">
        <v>1405</v>
      </c>
      <c r="S22" s="14">
        <v>2058</v>
      </c>
      <c r="T22" s="64">
        <f>(P22/Q22*100)-100</f>
        <v>-33.11258278145695</v>
      </c>
      <c r="U22" s="75">
        <v>85205</v>
      </c>
      <c r="V22" s="14">
        <f>P22/O22</f>
        <v>519.4285714285714</v>
      </c>
      <c r="W22" s="75">
        <f>SUM(U22,P22)</f>
        <v>92477</v>
      </c>
      <c r="X22" s="75">
        <v>17530</v>
      </c>
      <c r="Y22" s="76">
        <f>SUM(X22,R22)</f>
        <v>18935</v>
      </c>
    </row>
    <row r="23" spans="1:25" ht="12.75">
      <c r="A23" s="72">
        <v>10</v>
      </c>
      <c r="B23" s="72">
        <v>9</v>
      </c>
      <c r="C23" s="4" t="s">
        <v>71</v>
      </c>
      <c r="D23" s="4" t="s">
        <v>71</v>
      </c>
      <c r="E23" s="15" t="s">
        <v>57</v>
      </c>
      <c r="F23" s="15" t="s">
        <v>42</v>
      </c>
      <c r="G23" s="37">
        <v>3</v>
      </c>
      <c r="H23" s="37">
        <v>2</v>
      </c>
      <c r="I23" s="24">
        <v>4399</v>
      </c>
      <c r="J23" s="24">
        <v>4458</v>
      </c>
      <c r="K23" s="24">
        <v>734</v>
      </c>
      <c r="L23" s="24">
        <v>748</v>
      </c>
      <c r="M23" s="64">
        <f>(I23/J23*100)-100</f>
        <v>-1.3234634365186224</v>
      </c>
      <c r="N23" s="14">
        <f>I23/H23</f>
        <v>2199.5</v>
      </c>
      <c r="O23" s="73">
        <v>2</v>
      </c>
      <c r="P23" s="14">
        <v>5820</v>
      </c>
      <c r="Q23" s="14">
        <v>6116</v>
      </c>
      <c r="R23" s="14">
        <v>1031</v>
      </c>
      <c r="S23" s="14">
        <v>1081</v>
      </c>
      <c r="T23" s="64">
        <f>(P23/Q23*100)-100</f>
        <v>-4.839764551994762</v>
      </c>
      <c r="U23" s="75">
        <v>11874</v>
      </c>
      <c r="V23" s="14">
        <f>P23/O23</f>
        <v>2910</v>
      </c>
      <c r="W23" s="75">
        <f>SUM(U23,P23)</f>
        <v>17694</v>
      </c>
      <c r="X23" s="77">
        <v>2129</v>
      </c>
      <c r="Y23" s="76">
        <f>SUM(X23,R23)</f>
        <v>3160</v>
      </c>
    </row>
    <row r="24" spans="1:25" ht="12.75">
      <c r="A24" s="72">
        <v>11</v>
      </c>
      <c r="B24" s="72">
        <v>8</v>
      </c>
      <c r="C24" s="4" t="s">
        <v>55</v>
      </c>
      <c r="D24" s="4" t="s">
        <v>56</v>
      </c>
      <c r="E24" s="15" t="s">
        <v>57</v>
      </c>
      <c r="F24" s="15" t="s">
        <v>42</v>
      </c>
      <c r="G24" s="37">
        <v>8</v>
      </c>
      <c r="H24" s="37">
        <v>16</v>
      </c>
      <c r="I24" s="24">
        <v>3954</v>
      </c>
      <c r="J24" s="24">
        <v>5108</v>
      </c>
      <c r="K24" s="24">
        <v>688</v>
      </c>
      <c r="L24" s="24">
        <v>827</v>
      </c>
      <c r="M24" s="64">
        <f>(I24/J24*100)-100</f>
        <v>-22.592012529365704</v>
      </c>
      <c r="N24" s="14">
        <f>I24/H24</f>
        <v>247.125</v>
      </c>
      <c r="O24" s="38">
        <v>16</v>
      </c>
      <c r="P24" s="14">
        <v>7127</v>
      </c>
      <c r="Q24" s="14">
        <v>6730</v>
      </c>
      <c r="R24" s="14">
        <v>1418</v>
      </c>
      <c r="S24" s="14">
        <v>1138</v>
      </c>
      <c r="T24" s="64">
        <f>(P24/Q24*100)-100</f>
        <v>5.898959881129272</v>
      </c>
      <c r="U24" s="75">
        <v>175814</v>
      </c>
      <c r="V24" s="14">
        <f>P24/O24</f>
        <v>445.4375</v>
      </c>
      <c r="W24" s="75">
        <f>SUM(U24,P24)</f>
        <v>182941</v>
      </c>
      <c r="X24" s="77">
        <v>31575</v>
      </c>
      <c r="Y24" s="76">
        <f>SUM(X24,R24)</f>
        <v>32993</v>
      </c>
    </row>
    <row r="25" spans="1:25" ht="12.75" customHeight="1">
      <c r="A25" s="72">
        <v>12</v>
      </c>
      <c r="B25" s="72">
        <v>10</v>
      </c>
      <c r="C25" s="4" t="s">
        <v>65</v>
      </c>
      <c r="D25" s="4" t="s">
        <v>66</v>
      </c>
      <c r="E25" s="15" t="s">
        <v>57</v>
      </c>
      <c r="F25" s="15" t="s">
        <v>42</v>
      </c>
      <c r="G25" s="37">
        <v>5</v>
      </c>
      <c r="H25" s="37">
        <v>6</v>
      </c>
      <c r="I25" s="24">
        <v>2581</v>
      </c>
      <c r="J25" s="24">
        <v>3401</v>
      </c>
      <c r="K25" s="100">
        <v>485</v>
      </c>
      <c r="L25" s="100">
        <v>649</v>
      </c>
      <c r="M25" s="64">
        <f>(I25/J25*100)-100</f>
        <v>-24.1105557189062</v>
      </c>
      <c r="N25" s="14">
        <f>I25/H25</f>
        <v>430.1666666666667</v>
      </c>
      <c r="O25" s="73">
        <v>6</v>
      </c>
      <c r="P25" s="22">
        <v>3093</v>
      </c>
      <c r="Q25" s="22">
        <v>4547</v>
      </c>
      <c r="R25" s="96">
        <v>617</v>
      </c>
      <c r="S25" s="96">
        <v>924</v>
      </c>
      <c r="T25" s="64">
        <f>(P25/Q25*100)-100</f>
        <v>-31.977127776555974</v>
      </c>
      <c r="U25" s="77">
        <v>43757</v>
      </c>
      <c r="V25" s="14">
        <f>P25/O25</f>
        <v>515.5</v>
      </c>
      <c r="W25" s="75">
        <f>SUM(U25,P25)</f>
        <v>46850</v>
      </c>
      <c r="X25" s="75">
        <v>9219</v>
      </c>
      <c r="Y25" s="76">
        <f>SUM(X25,R25)</f>
        <v>9836</v>
      </c>
    </row>
    <row r="26" spans="1:25" ht="12.75" customHeight="1">
      <c r="A26" s="72">
        <v>13</v>
      </c>
      <c r="B26" s="72">
        <v>12</v>
      </c>
      <c r="C26" s="93" t="s">
        <v>74</v>
      </c>
      <c r="D26" s="93" t="s">
        <v>75</v>
      </c>
      <c r="E26" s="15" t="s">
        <v>46</v>
      </c>
      <c r="F26" s="15" t="s">
        <v>47</v>
      </c>
      <c r="G26" s="37">
        <v>3</v>
      </c>
      <c r="H26" s="37">
        <v>4</v>
      </c>
      <c r="I26" s="14">
        <v>2030</v>
      </c>
      <c r="J26" s="14">
        <v>2811</v>
      </c>
      <c r="K26" s="14">
        <v>431</v>
      </c>
      <c r="L26" s="14">
        <v>603</v>
      </c>
      <c r="M26" s="64">
        <f>(I26/J26*100)-100</f>
        <v>-27.783706865884028</v>
      </c>
      <c r="N26" s="14">
        <f>I26/H26</f>
        <v>507.5</v>
      </c>
      <c r="O26" s="73">
        <v>4</v>
      </c>
      <c r="P26" s="14">
        <v>3345</v>
      </c>
      <c r="Q26" s="14">
        <v>4268</v>
      </c>
      <c r="R26" s="14">
        <v>732</v>
      </c>
      <c r="S26" s="14">
        <v>948</v>
      </c>
      <c r="T26" s="64">
        <f>(P26/Q26*100)-100</f>
        <v>-21.62605435801312</v>
      </c>
      <c r="U26" s="77">
        <v>7044</v>
      </c>
      <c r="V26" s="14">
        <f>P26/O26</f>
        <v>836.25</v>
      </c>
      <c r="W26" s="75">
        <f>SUM(U26,P26)</f>
        <v>10389</v>
      </c>
      <c r="X26" s="75">
        <v>1739</v>
      </c>
      <c r="Y26" s="76">
        <f>SUM(X26,R26)</f>
        <v>2471</v>
      </c>
    </row>
    <row r="27" spans="1:25" ht="12.75">
      <c r="A27" s="72">
        <v>14</v>
      </c>
      <c r="B27" s="72">
        <v>11</v>
      </c>
      <c r="C27" s="93" t="s">
        <v>51</v>
      </c>
      <c r="D27" s="93" t="s">
        <v>52</v>
      </c>
      <c r="E27" s="15" t="s">
        <v>46</v>
      </c>
      <c r="F27" s="15" t="s">
        <v>42</v>
      </c>
      <c r="G27" s="37">
        <v>9</v>
      </c>
      <c r="H27" s="37">
        <v>26</v>
      </c>
      <c r="I27" s="24">
        <v>1988</v>
      </c>
      <c r="J27" s="24">
        <v>3080</v>
      </c>
      <c r="K27" s="14">
        <v>354</v>
      </c>
      <c r="L27" s="14">
        <v>599</v>
      </c>
      <c r="M27" s="64">
        <f>(I27/J27*100)-100</f>
        <v>-35.45454545454545</v>
      </c>
      <c r="N27" s="14">
        <f>I27/H27</f>
        <v>76.46153846153847</v>
      </c>
      <c r="O27" s="37">
        <v>26</v>
      </c>
      <c r="P27" s="14">
        <v>3126</v>
      </c>
      <c r="Q27" s="14">
        <v>4419</v>
      </c>
      <c r="R27" s="14">
        <v>633</v>
      </c>
      <c r="S27" s="14">
        <v>895</v>
      </c>
      <c r="T27" s="64">
        <f>(P27/Q27*100)-100</f>
        <v>-29.260013577732508</v>
      </c>
      <c r="U27" s="89">
        <v>484118</v>
      </c>
      <c r="V27" s="14">
        <f>P27/O27</f>
        <v>120.23076923076923</v>
      </c>
      <c r="W27" s="75">
        <f>SUM(U27,P27)</f>
        <v>487244</v>
      </c>
      <c r="X27" s="77">
        <v>87282</v>
      </c>
      <c r="Y27" s="76">
        <f>SUM(X27,R27)</f>
        <v>87915</v>
      </c>
    </row>
    <row r="28" spans="1:25" ht="12.75">
      <c r="A28" s="72">
        <v>15</v>
      </c>
      <c r="B28" s="72">
        <v>15</v>
      </c>
      <c r="C28" s="4" t="s">
        <v>85</v>
      </c>
      <c r="D28" s="4" t="s">
        <v>86</v>
      </c>
      <c r="E28" s="15" t="s">
        <v>57</v>
      </c>
      <c r="F28" s="15" t="s">
        <v>42</v>
      </c>
      <c r="G28" s="37">
        <v>2</v>
      </c>
      <c r="H28" s="37">
        <v>4</v>
      </c>
      <c r="I28" s="24">
        <v>1477</v>
      </c>
      <c r="J28" s="24">
        <v>1955</v>
      </c>
      <c r="K28" s="14">
        <v>259</v>
      </c>
      <c r="L28" s="14">
        <v>349</v>
      </c>
      <c r="M28" s="64">
        <f>(I28/J28*100)-100</f>
        <v>-24.450127877237847</v>
      </c>
      <c r="N28" s="14">
        <f>I28/H28</f>
        <v>369.25</v>
      </c>
      <c r="O28" s="73">
        <v>4</v>
      </c>
      <c r="P28" s="22">
        <v>2333</v>
      </c>
      <c r="Q28" s="22">
        <v>2749</v>
      </c>
      <c r="R28" s="22">
        <v>462</v>
      </c>
      <c r="S28" s="22">
        <v>542</v>
      </c>
      <c r="T28" s="64">
        <f>(P28/Q28*100)-100</f>
        <v>-15.132775554747184</v>
      </c>
      <c r="U28" s="75">
        <v>2749</v>
      </c>
      <c r="V28" s="14">
        <f>P28/O28</f>
        <v>583.25</v>
      </c>
      <c r="W28" s="75">
        <f>SUM(U28,P28)</f>
        <v>5082</v>
      </c>
      <c r="X28" s="77">
        <v>542</v>
      </c>
      <c r="Y28" s="76">
        <f>SUM(X28,R28)</f>
        <v>1004</v>
      </c>
    </row>
    <row r="29" spans="1:25" ht="12.75">
      <c r="A29" s="72">
        <v>16</v>
      </c>
      <c r="B29" s="72">
        <v>13</v>
      </c>
      <c r="C29" s="4" t="s">
        <v>69</v>
      </c>
      <c r="D29" s="4" t="s">
        <v>70</v>
      </c>
      <c r="E29" s="15" t="s">
        <v>46</v>
      </c>
      <c r="F29" s="15" t="s">
        <v>42</v>
      </c>
      <c r="G29" s="37">
        <v>4</v>
      </c>
      <c r="H29" s="37">
        <v>9</v>
      </c>
      <c r="I29" s="24">
        <v>1142</v>
      </c>
      <c r="J29" s="24">
        <v>2891</v>
      </c>
      <c r="K29" s="96">
        <v>186</v>
      </c>
      <c r="L29" s="96">
        <v>457</v>
      </c>
      <c r="M29" s="64">
        <f>(I29/J29*100)-100</f>
        <v>-60.498097544102386</v>
      </c>
      <c r="N29" s="14">
        <f>I29/H29</f>
        <v>126.88888888888889</v>
      </c>
      <c r="O29" s="37">
        <v>9</v>
      </c>
      <c r="P29" s="22">
        <v>1459</v>
      </c>
      <c r="Q29" s="22">
        <v>4119</v>
      </c>
      <c r="R29" s="22">
        <v>250</v>
      </c>
      <c r="S29" s="22">
        <v>719</v>
      </c>
      <c r="T29" s="64">
        <f>(P29/Q29*100)-100</f>
        <v>-64.5787812575868</v>
      </c>
      <c r="U29" s="75">
        <v>33384</v>
      </c>
      <c r="V29" s="14">
        <f>P29/O29</f>
        <v>162.11111111111111</v>
      </c>
      <c r="W29" s="75">
        <f>SUM(U29,P29)</f>
        <v>34843</v>
      </c>
      <c r="X29" s="77">
        <v>6037</v>
      </c>
      <c r="Y29" s="76">
        <f>SUM(X29,R29)</f>
        <v>6287</v>
      </c>
    </row>
    <row r="30" spans="1:25" ht="12.75">
      <c r="A30" s="72">
        <v>17</v>
      </c>
      <c r="B30" s="72">
        <v>14</v>
      </c>
      <c r="C30" s="4" t="s">
        <v>72</v>
      </c>
      <c r="D30" s="4" t="s">
        <v>73</v>
      </c>
      <c r="E30" s="15" t="s">
        <v>46</v>
      </c>
      <c r="F30" s="15" t="s">
        <v>42</v>
      </c>
      <c r="G30" s="37">
        <v>3</v>
      </c>
      <c r="H30" s="37">
        <v>8</v>
      </c>
      <c r="I30" s="24">
        <v>1017</v>
      </c>
      <c r="J30" s="24">
        <v>2509</v>
      </c>
      <c r="K30" s="99">
        <v>183</v>
      </c>
      <c r="L30" s="99">
        <v>468</v>
      </c>
      <c r="M30" s="64">
        <f>(I30/J30*100)-100</f>
        <v>-59.46592267835791</v>
      </c>
      <c r="N30" s="14">
        <f>I30/H30</f>
        <v>127.125</v>
      </c>
      <c r="O30" s="38">
        <v>8</v>
      </c>
      <c r="P30" s="14">
        <v>2180</v>
      </c>
      <c r="Q30" s="14">
        <v>3490</v>
      </c>
      <c r="R30" s="14">
        <v>542</v>
      </c>
      <c r="S30" s="14">
        <v>718</v>
      </c>
      <c r="T30" s="64">
        <f>(P30/Q30*100)-100</f>
        <v>-37.53581661891118</v>
      </c>
      <c r="U30" s="75">
        <v>10794</v>
      </c>
      <c r="V30" s="14">
        <f>P30/O30</f>
        <v>272.5</v>
      </c>
      <c r="W30" s="75">
        <f>SUM(U30,P30)</f>
        <v>12974</v>
      </c>
      <c r="X30" s="75">
        <v>2270</v>
      </c>
      <c r="Y30" s="76">
        <f>SUM(X30,R30)</f>
        <v>2812</v>
      </c>
    </row>
    <row r="31" spans="1:25" ht="12.75">
      <c r="A31" s="72">
        <v>18</v>
      </c>
      <c r="B31" s="72">
        <v>17</v>
      </c>
      <c r="C31" s="95" t="s">
        <v>53</v>
      </c>
      <c r="D31" s="4" t="s">
        <v>54</v>
      </c>
      <c r="E31" s="15" t="s">
        <v>46</v>
      </c>
      <c r="F31" s="15" t="s">
        <v>47</v>
      </c>
      <c r="G31" s="37">
        <v>9</v>
      </c>
      <c r="H31" s="37">
        <v>4</v>
      </c>
      <c r="I31" s="24">
        <v>826</v>
      </c>
      <c r="J31" s="24">
        <v>1062</v>
      </c>
      <c r="K31" s="24">
        <v>167</v>
      </c>
      <c r="L31" s="24">
        <v>232</v>
      </c>
      <c r="M31" s="64">
        <f>(I31/J31*100)-100</f>
        <v>-22.222222222222214</v>
      </c>
      <c r="N31" s="14">
        <f>I31/H31</f>
        <v>206.5</v>
      </c>
      <c r="O31" s="73">
        <v>4</v>
      </c>
      <c r="P31" s="14">
        <v>1160</v>
      </c>
      <c r="Q31" s="14">
        <v>1421</v>
      </c>
      <c r="R31" s="14">
        <v>237</v>
      </c>
      <c r="S31" s="14">
        <v>313</v>
      </c>
      <c r="T31" s="64">
        <f>(P31/Q31*100)-100</f>
        <v>-18.367346938775512</v>
      </c>
      <c r="U31" s="94">
        <v>32272</v>
      </c>
      <c r="V31" s="14">
        <f>P31/O31</f>
        <v>290</v>
      </c>
      <c r="W31" s="75">
        <f>SUM(U31,P31)</f>
        <v>33432</v>
      </c>
      <c r="X31" s="75">
        <v>6666</v>
      </c>
      <c r="Y31" s="76">
        <f>SUM(X31,R31)</f>
        <v>6903</v>
      </c>
    </row>
    <row r="32" spans="1:25" ht="12.75">
      <c r="A32" s="72">
        <v>19</v>
      </c>
      <c r="B32" s="72">
        <v>16</v>
      </c>
      <c r="C32" s="4" t="s">
        <v>63</v>
      </c>
      <c r="D32" s="4" t="s">
        <v>64</v>
      </c>
      <c r="E32" s="15" t="s">
        <v>46</v>
      </c>
      <c r="F32" s="15" t="s">
        <v>48</v>
      </c>
      <c r="G32" s="37">
        <v>5</v>
      </c>
      <c r="H32" s="37">
        <v>1</v>
      </c>
      <c r="I32" s="14">
        <v>597</v>
      </c>
      <c r="J32" s="14">
        <v>1249</v>
      </c>
      <c r="K32" s="22">
        <v>128</v>
      </c>
      <c r="L32" s="22">
        <v>265</v>
      </c>
      <c r="M32" s="64">
        <f>(I32/J32*100)-100</f>
        <v>-52.2017614091273</v>
      </c>
      <c r="N32" s="14">
        <f>I32/H32</f>
        <v>597</v>
      </c>
      <c r="O32" s="73">
        <v>1</v>
      </c>
      <c r="P32" s="14">
        <v>1186</v>
      </c>
      <c r="Q32" s="14">
        <v>2048</v>
      </c>
      <c r="R32" s="14">
        <v>267</v>
      </c>
      <c r="S32" s="14">
        <v>450</v>
      </c>
      <c r="T32" s="64">
        <f>(P32/Q32*100)-100</f>
        <v>-42.08984375</v>
      </c>
      <c r="U32" s="101">
        <v>20086</v>
      </c>
      <c r="V32" s="14">
        <f>P32/O32</f>
        <v>1186</v>
      </c>
      <c r="W32" s="75">
        <f>SUM(U32,P32)</f>
        <v>21272</v>
      </c>
      <c r="X32" s="75">
        <v>4482</v>
      </c>
      <c r="Y32" s="76">
        <f>SUM(X32,R32)</f>
        <v>4749</v>
      </c>
    </row>
    <row r="33" spans="1:25" ht="13.5" thickBot="1">
      <c r="A33" s="72">
        <v>20</v>
      </c>
      <c r="B33" s="72">
        <v>19</v>
      </c>
      <c r="C33" s="4" t="s">
        <v>78</v>
      </c>
      <c r="D33" s="4" t="s">
        <v>79</v>
      </c>
      <c r="E33" s="15" t="s">
        <v>49</v>
      </c>
      <c r="F33" s="15" t="s">
        <v>48</v>
      </c>
      <c r="G33" s="37">
        <v>17</v>
      </c>
      <c r="H33" s="37">
        <v>14</v>
      </c>
      <c r="I33" s="14">
        <v>179</v>
      </c>
      <c r="J33" s="14">
        <v>315</v>
      </c>
      <c r="K33" s="14">
        <v>34</v>
      </c>
      <c r="L33" s="14">
        <v>60</v>
      </c>
      <c r="M33" s="64">
        <f>(I33/J33*100)-100</f>
        <v>-43.17460317460318</v>
      </c>
      <c r="N33" s="14">
        <f>I33/H33</f>
        <v>12.785714285714286</v>
      </c>
      <c r="O33" s="73">
        <v>14</v>
      </c>
      <c r="P33" s="14">
        <v>179</v>
      </c>
      <c r="Q33" s="14">
        <v>315</v>
      </c>
      <c r="R33" s="14">
        <v>34</v>
      </c>
      <c r="S33" s="14">
        <v>60</v>
      </c>
      <c r="T33" s="64">
        <f>(P33/Q33*100)-100</f>
        <v>-43.17460317460318</v>
      </c>
      <c r="U33" s="87">
        <v>199593</v>
      </c>
      <c r="V33" s="14">
        <f>P33/O33</f>
        <v>12.785714285714286</v>
      </c>
      <c r="W33" s="75">
        <f>SUM(U33,P33)</f>
        <v>199772</v>
      </c>
      <c r="X33" s="87">
        <v>43536</v>
      </c>
      <c r="Y33" s="76">
        <f>SUM(X33,R33)</f>
        <v>43570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189</v>
      </c>
      <c r="I34" s="31">
        <f>SUM(I14:I33)</f>
        <v>83466</v>
      </c>
      <c r="J34" s="31">
        <v>232940</v>
      </c>
      <c r="K34" s="31">
        <f>SUM(K14:K33)</f>
        <v>15430</v>
      </c>
      <c r="L34" s="31">
        <v>44683</v>
      </c>
      <c r="M34" s="68">
        <f>(I34/J34*100)-100</f>
        <v>-64.16845539623938</v>
      </c>
      <c r="N34" s="32">
        <f>I34/H34</f>
        <v>441.6190476190476</v>
      </c>
      <c r="O34" s="34">
        <f>SUM(O14:O33)</f>
        <v>189</v>
      </c>
      <c r="P34" s="31">
        <f>SUM(P14:P33)</f>
        <v>122897</v>
      </c>
      <c r="Q34" s="31">
        <v>348995</v>
      </c>
      <c r="R34" s="31">
        <f>SUM(R14:R33)</f>
        <v>24870</v>
      </c>
      <c r="S34" s="31">
        <v>70166</v>
      </c>
      <c r="T34" s="68">
        <f>(P34/Q34*100)-100</f>
        <v>-64.7854553790169</v>
      </c>
      <c r="U34" s="78">
        <f>SUM(U14:U33)</f>
        <v>1376027</v>
      </c>
      <c r="V34" s="90">
        <f>P34/O34</f>
        <v>650.2486772486773</v>
      </c>
      <c r="W34" s="92">
        <f>SUM(U34,P34)</f>
        <v>1498924</v>
      </c>
      <c r="X34" s="91">
        <f>SUM(X14:X33)</f>
        <v>268782</v>
      </c>
      <c r="Y34" s="35">
        <f>SUM(Y14:Y33)</f>
        <v>293652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08 - Feb</v>
      </c>
      <c r="L4" s="20"/>
      <c r="M4" s="62" t="str">
        <f>'WEEKLY COMPETITIVE REPORT'!M4</f>
        <v>10 -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07 - Feb</v>
      </c>
      <c r="L5" s="7"/>
      <c r="M5" s="63" t="str">
        <f>'WEEKLY COMPETITIVE REPORT'!M5</f>
        <v>13 -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41319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HANSEL &amp; GRETEL: WITCH HUNTERS</v>
      </c>
      <c r="D14" s="4" t="str">
        <f>'WEEKLY COMPETITIVE REPORT'!D14</f>
        <v>LOVCA NA ČAROVNICE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10</v>
      </c>
      <c r="I14" s="14">
        <f>'WEEKLY COMPETITIVE REPORT'!I14/Y4</f>
        <v>14375.993640699522</v>
      </c>
      <c r="J14" s="14">
        <f>'WEEKLY COMPETITIVE REPORT'!J14/Y4</f>
        <v>16546.10492845787</v>
      </c>
      <c r="K14" s="22">
        <f>'WEEKLY COMPETITIVE REPORT'!K14</f>
        <v>2077</v>
      </c>
      <c r="L14" s="22">
        <f>'WEEKLY COMPETITIVE REPORT'!L14</f>
        <v>2399</v>
      </c>
      <c r="M14" s="64">
        <f>'WEEKLY COMPETITIVE REPORT'!M14</f>
        <v>-13.115541676675477</v>
      </c>
      <c r="N14" s="14">
        <f aca="true" t="shared" si="0" ref="N14:N20">I14/H14</f>
        <v>1437.5993640699521</v>
      </c>
      <c r="O14" s="37">
        <f>'WEEKLY COMPETITIVE REPORT'!O14</f>
        <v>10</v>
      </c>
      <c r="P14" s="14">
        <f>'WEEKLY COMPETITIVE REPORT'!P14/Y4</f>
        <v>19630.365659777424</v>
      </c>
      <c r="Q14" s="14">
        <f>'WEEKLY COMPETITIVE REPORT'!Q14/Y4</f>
        <v>22754.372019077902</v>
      </c>
      <c r="R14" s="22">
        <f>'WEEKLY COMPETITIVE REPORT'!R14</f>
        <v>3076</v>
      </c>
      <c r="S14" s="22">
        <f>'WEEKLY COMPETITIVE REPORT'!S14</f>
        <v>3674</v>
      </c>
      <c r="T14" s="64">
        <f>'WEEKLY COMPETITIVE REPORT'!T14</f>
        <v>-13.729257641921393</v>
      </c>
      <c r="U14" s="14">
        <f>'WEEKLY COMPETITIVE REPORT'!U14/Y4</f>
        <v>22754.372019077902</v>
      </c>
      <c r="V14" s="14">
        <f aca="true" t="shared" si="1" ref="V14:V20">P14/O14</f>
        <v>1963.0365659777424</v>
      </c>
      <c r="W14" s="25">
        <f aca="true" t="shared" si="2" ref="W14:W20">P14+U14</f>
        <v>42384.73767885532</v>
      </c>
      <c r="X14" s="22">
        <f>'WEEKLY COMPETITIVE REPORT'!X14</f>
        <v>3674</v>
      </c>
      <c r="Y14" s="56">
        <f>'WEEKLY COMPETITIVE REPORT'!Y14</f>
        <v>6750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MOVIE 43</v>
      </c>
      <c r="D15" s="4" t="str">
        <f>'WEEKLY COMPETITIVE REPORT'!D15</f>
        <v>FILM 43</v>
      </c>
      <c r="E15" s="4" t="str">
        <f>'WEEKLY COMPETITIVE REPORT'!E15</f>
        <v>IND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8</v>
      </c>
      <c r="I15" s="14">
        <f>'WEEKLY COMPETITIVE REPORT'!I15/Y4</f>
        <v>13653.948065712771</v>
      </c>
      <c r="J15" s="14">
        <f>'WEEKLY COMPETITIVE REPORT'!J15/Y4</f>
        <v>23173.025967143614</v>
      </c>
      <c r="K15" s="22">
        <f>'WEEKLY COMPETITIVE REPORT'!K15</f>
        <v>1967</v>
      </c>
      <c r="L15" s="22">
        <f>'WEEKLY COMPETITIVE REPORT'!L15</f>
        <v>3350</v>
      </c>
      <c r="M15" s="64">
        <f>'WEEKLY COMPETITIVE REPORT'!M15</f>
        <v>-41.07826882396661</v>
      </c>
      <c r="N15" s="14">
        <f t="shared" si="0"/>
        <v>1706.7435082140964</v>
      </c>
      <c r="O15" s="37">
        <f>'WEEKLY COMPETITIVE REPORT'!O15</f>
        <v>8</v>
      </c>
      <c r="P15" s="14">
        <f>'WEEKLY COMPETITIVE REPORT'!P15/Y4</f>
        <v>19601.218865924748</v>
      </c>
      <c r="Q15" s="14">
        <f>'WEEKLY COMPETITIVE REPORT'!Q15/Y4</f>
        <v>30174.880763116056</v>
      </c>
      <c r="R15" s="22">
        <f>'WEEKLY COMPETITIVE REPORT'!R15</f>
        <v>3008</v>
      </c>
      <c r="S15" s="22">
        <f>'WEEKLY COMPETITIVE REPORT'!S15</f>
        <v>4754</v>
      </c>
      <c r="T15" s="64">
        <f>'WEEKLY COMPETITIVE REPORT'!T15</f>
        <v>-35.04127151387425</v>
      </c>
      <c r="U15" s="14">
        <f>'WEEKLY COMPETITIVE REPORT'!U15/Y4</f>
        <v>66936.93693693694</v>
      </c>
      <c r="V15" s="14">
        <f t="shared" si="1"/>
        <v>2450.1523582405935</v>
      </c>
      <c r="W15" s="25">
        <f t="shared" si="2"/>
        <v>86538.15580286169</v>
      </c>
      <c r="X15" s="22">
        <f>'WEEKLY COMPETITIVE REPORT'!X15</f>
        <v>10810</v>
      </c>
      <c r="Y15" s="56">
        <f>'WEEKLY COMPETITIVE REPORT'!Y15</f>
        <v>13818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IDENTITY THIEF</v>
      </c>
      <c r="D16" s="4" t="str">
        <f>'WEEKLY COMPETITIVE REPORT'!D16</f>
        <v>TATICA IDENTITETE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7</v>
      </c>
      <c r="I16" s="14">
        <f>'WEEKLY COMPETITIVE REPORT'!I16/Y4</f>
        <v>12468.203497615263</v>
      </c>
      <c r="J16" s="14">
        <f>'WEEKLY COMPETITIVE REPORT'!J16/Y4</f>
        <v>0</v>
      </c>
      <c r="K16" s="22">
        <f>'WEEKLY COMPETITIVE REPORT'!K16</f>
        <v>1786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1781.1719282307517</v>
      </c>
      <c r="O16" s="37">
        <f>'WEEKLY COMPETITIVE REPORT'!O16</f>
        <v>7</v>
      </c>
      <c r="P16" s="14">
        <f>'WEEKLY COMPETITIVE REPORT'!P16/Y4</f>
        <v>17013.778484366718</v>
      </c>
      <c r="Q16" s="14">
        <f>'WEEKLY COMPETITIVE REPORT'!Q16/Y4</f>
        <v>0</v>
      </c>
      <c r="R16" s="22">
        <f>'WEEKLY COMPETITIVE REPORT'!R16</f>
        <v>2647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851.8812930577636</v>
      </c>
      <c r="V16" s="14">
        <f t="shared" si="1"/>
        <v>2430.5397834809596</v>
      </c>
      <c r="W16" s="25">
        <f t="shared" si="2"/>
        <v>17865.65977742448</v>
      </c>
      <c r="X16" s="22">
        <f>'WEEKLY COMPETITIVE REPORT'!X16</f>
        <v>122</v>
      </c>
      <c r="Y16" s="56">
        <f>'WEEKLY COMPETITIVE REPORT'!Y16</f>
        <v>2769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DJANGO UNCHAINED</v>
      </c>
      <c r="D17" s="4" t="str">
        <f>'WEEKLY COMPETITIVE REPORT'!D17</f>
        <v>DJANGO BREZ OKOVOV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4</v>
      </c>
      <c r="H17" s="37">
        <f>'WEEKLY COMPETITIVE REPORT'!H17</f>
        <v>13</v>
      </c>
      <c r="I17" s="14">
        <f>'WEEKLY COMPETITIVE REPORT'!I17/Y4</f>
        <v>9002.384737678854</v>
      </c>
      <c r="J17" s="14">
        <f>'WEEKLY COMPETITIVE REPORT'!J17/Y4</f>
        <v>14292.527821939586</v>
      </c>
      <c r="K17" s="22">
        <f>'WEEKLY COMPETITIVE REPORT'!K17</f>
        <v>1197</v>
      </c>
      <c r="L17" s="22">
        <f>'WEEKLY COMPETITIVE REPORT'!L17</f>
        <v>1851</v>
      </c>
      <c r="M17" s="64">
        <f>'WEEKLY COMPETITIVE REPORT'!M17</f>
        <v>-37.01334816462737</v>
      </c>
      <c r="N17" s="14">
        <f t="shared" si="0"/>
        <v>692.4911336676042</v>
      </c>
      <c r="O17" s="37">
        <f>'WEEKLY COMPETITIVE REPORT'!O17</f>
        <v>13</v>
      </c>
      <c r="P17" s="14">
        <f>'WEEKLY COMPETITIVE REPORT'!P17/Y4</f>
        <v>13656.597774244832</v>
      </c>
      <c r="Q17" s="14">
        <f>'WEEKLY COMPETITIVE REPORT'!Q17/Y4</f>
        <v>21935.612082670905</v>
      </c>
      <c r="R17" s="22">
        <f>'WEEKLY COMPETITIVE REPORT'!R17</f>
        <v>1947</v>
      </c>
      <c r="S17" s="22">
        <f>'WEEKLY COMPETITIVE REPORT'!S17</f>
        <v>3189</v>
      </c>
      <c r="T17" s="64">
        <f>'WEEKLY COMPETITIVE REPORT'!T17</f>
        <v>-37.742344627649935</v>
      </c>
      <c r="U17" s="14">
        <f>'WEEKLY COMPETITIVE REPORT'!U17/Y4</f>
        <v>117514.57339692634</v>
      </c>
      <c r="V17" s="14">
        <f t="shared" si="1"/>
        <v>1050.5075210957564</v>
      </c>
      <c r="W17" s="25">
        <f t="shared" si="2"/>
        <v>131171.17117117118</v>
      </c>
      <c r="X17" s="22">
        <f>'WEEKLY COMPETITIVE REPORT'!X17</f>
        <v>18201</v>
      </c>
      <c r="Y17" s="56">
        <f>'WEEKLY COMPETITIVE REPORT'!Y17</f>
        <v>20148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GANGSTER SQUAD</v>
      </c>
      <c r="D18" s="4" t="str">
        <f>'WEEKLY COMPETITIVE REPORT'!D18</f>
        <v>GANGSTERSKA ENOTA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6</v>
      </c>
      <c r="I18" s="14">
        <f>'WEEKLY COMPETITIVE REPORT'!I18/Y4</f>
        <v>8577.106518282988</v>
      </c>
      <c r="J18" s="14">
        <f>'WEEKLY COMPETITIVE REPORT'!J18/Y4</f>
        <v>14075.251722310546</v>
      </c>
      <c r="K18" s="22">
        <f>'WEEKLY COMPETITIVE REPORT'!K18</f>
        <v>1195</v>
      </c>
      <c r="L18" s="22">
        <f>'WEEKLY COMPETITIVE REPORT'!L18</f>
        <v>1987</v>
      </c>
      <c r="M18" s="64">
        <f>'WEEKLY COMPETITIVE REPORT'!M18</f>
        <v>-39.0625</v>
      </c>
      <c r="N18" s="14">
        <f t="shared" si="0"/>
        <v>1429.5177530471647</v>
      </c>
      <c r="O18" s="37">
        <f>'WEEKLY COMPETITIVE REPORT'!O18</f>
        <v>6</v>
      </c>
      <c r="P18" s="14">
        <f>'WEEKLY COMPETITIVE REPORT'!P18/Y4</f>
        <v>12974.297827239003</v>
      </c>
      <c r="Q18" s="14">
        <f>'WEEKLY COMPETITIVE REPORT'!Q18/Y4</f>
        <v>20890.302066772656</v>
      </c>
      <c r="R18" s="22">
        <f>'WEEKLY COMPETITIVE REPORT'!R18</f>
        <v>1998</v>
      </c>
      <c r="S18" s="22">
        <f>'WEEKLY COMPETITIVE REPORT'!S18</f>
        <v>3360</v>
      </c>
      <c r="T18" s="64">
        <f>'WEEKLY COMPETITIVE REPORT'!T18</f>
        <v>-37.89320142059868</v>
      </c>
      <c r="U18" s="14">
        <f>'WEEKLY COMPETITIVE REPORT'!U18/Y4</f>
        <v>20890.302066772656</v>
      </c>
      <c r="V18" s="14">
        <f t="shared" si="1"/>
        <v>2162.3829712065003</v>
      </c>
      <c r="W18" s="25">
        <f t="shared" si="2"/>
        <v>33864.599894011655</v>
      </c>
      <c r="X18" s="22">
        <f>'WEEKLY COMPETITIVE REPORT'!X18</f>
        <v>3360</v>
      </c>
      <c r="Y18" s="56">
        <f>'WEEKLY COMPETITIVE REPORT'!Y18</f>
        <v>5358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LES MISERABLES</v>
      </c>
      <c r="D19" s="4" t="str">
        <f>'WEEKLY COMPETITIVE REPORT'!D19</f>
        <v>NESREČNIKI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2</v>
      </c>
      <c r="H19" s="37">
        <f>'WEEKLY COMPETITIVE REPORT'!H19</f>
        <v>13</v>
      </c>
      <c r="I19" s="14">
        <f>'WEEKLY COMPETITIVE REPORT'!I19/Y4</f>
        <v>6817.700052994171</v>
      </c>
      <c r="J19" s="14">
        <f>'WEEKLY COMPETITIVE REPORT'!J19/Y4</f>
        <v>10957.869634340223</v>
      </c>
      <c r="K19" s="22">
        <f>'WEEKLY COMPETITIVE REPORT'!K19</f>
        <v>959</v>
      </c>
      <c r="L19" s="22">
        <f>'WEEKLY COMPETITIVE REPORT'!L19</f>
        <v>1528</v>
      </c>
      <c r="M19" s="64">
        <f>'WEEKLY COMPETITIVE REPORT'!M19</f>
        <v>-37.782613952363675</v>
      </c>
      <c r="N19" s="14">
        <f t="shared" si="0"/>
        <v>524.4384656149361</v>
      </c>
      <c r="O19" s="37">
        <f>'WEEKLY COMPETITIVE REPORT'!O19</f>
        <v>13</v>
      </c>
      <c r="P19" s="14">
        <f>'WEEKLY COMPETITIVE REPORT'!P19/Y4</f>
        <v>10426.603073661898</v>
      </c>
      <c r="Q19" s="14">
        <f>'WEEKLY COMPETITIVE REPORT'!Q19/Y4</f>
        <v>16988.606253312137</v>
      </c>
      <c r="R19" s="22">
        <f>'WEEKLY COMPETITIVE REPORT'!R19</f>
        <v>1553</v>
      </c>
      <c r="S19" s="22">
        <f>'WEEKLY COMPETITIVE REPORT'!S19</f>
        <v>2621</v>
      </c>
      <c r="T19" s="64">
        <f>'WEEKLY COMPETITIVE REPORT'!T19</f>
        <v>-38.62590657412463</v>
      </c>
      <c r="U19" s="14">
        <f>'WEEKLY COMPETITIVE REPORT'!U19/Y4</f>
        <v>19431.637519872813</v>
      </c>
      <c r="V19" s="14">
        <f t="shared" si="1"/>
        <v>802.0463902816845</v>
      </c>
      <c r="W19" s="25">
        <f t="shared" si="2"/>
        <v>29858.240593534712</v>
      </c>
      <c r="X19" s="22">
        <f>'WEEKLY COMPETITIVE REPORT'!X19</f>
        <v>2877</v>
      </c>
      <c r="Y19" s="56">
        <f>'WEEKLY COMPETITIVE REPORT'!Y19</f>
        <v>4430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SAMMY'S ADVENTURES 2</v>
      </c>
      <c r="D20" s="4" t="str">
        <f>'WEEKLY COMPETITIVE REPORT'!D20</f>
        <v>SAMOVA PUSTOLOVŠČINA 2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15</v>
      </c>
      <c r="I20" s="14">
        <f>'WEEKLY COMPETITIVE REPORT'!I20/Y4</f>
        <v>6479.862215156332</v>
      </c>
      <c r="J20" s="14">
        <f>'WEEKLY COMPETITIVE REPORT'!J20/Y4</f>
        <v>12669.581346051933</v>
      </c>
      <c r="K20" s="22">
        <f>'WEEKLY COMPETITIVE REPORT'!K20</f>
        <v>942</v>
      </c>
      <c r="L20" s="22">
        <f>'WEEKLY COMPETITIVE REPORT'!L20</f>
        <v>1777</v>
      </c>
      <c r="M20" s="64">
        <f>'WEEKLY COMPETITIVE REPORT'!M20</f>
        <v>-48.85496183206107</v>
      </c>
      <c r="N20" s="14">
        <f t="shared" si="0"/>
        <v>431.99081434375546</v>
      </c>
      <c r="O20" s="37">
        <f>'WEEKLY COMPETITIVE REPORT'!O20</f>
        <v>15</v>
      </c>
      <c r="P20" s="14">
        <f>'WEEKLY COMPETITIVE REPORT'!P20/Y4</f>
        <v>9450.185479597243</v>
      </c>
      <c r="Q20" s="14">
        <f>'WEEKLY COMPETITIVE REPORT'!Q20/Y4</f>
        <v>15249.072602013777</v>
      </c>
      <c r="R20" s="22">
        <f>'WEEKLY COMPETITIVE REPORT'!R20</f>
        <v>1544</v>
      </c>
      <c r="S20" s="22">
        <f>'WEEKLY COMPETITIVE REPORT'!S20</f>
        <v>2282</v>
      </c>
      <c r="T20" s="64">
        <f>'WEEKLY COMPETITIVE REPORT'!T20</f>
        <v>-38.02780191138141</v>
      </c>
      <c r="U20" s="14">
        <f>'WEEKLY COMPETITIVE REPORT'!U20/Y4</f>
        <v>108133.2803391627</v>
      </c>
      <c r="V20" s="14">
        <f t="shared" si="1"/>
        <v>630.0123653064828</v>
      </c>
      <c r="W20" s="25">
        <f t="shared" si="2"/>
        <v>117583.46581875994</v>
      </c>
      <c r="X20" s="22">
        <f>'WEEKLY COMPETITIVE REPORT'!X20</f>
        <v>16455</v>
      </c>
      <c r="Y20" s="56">
        <f>'WEEKLY COMPETITIVE REPORT'!Y20</f>
        <v>17999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HVALA ZA SUNDERLAND</v>
      </c>
      <c r="D21" s="4" t="str">
        <f>'WEEKLY COMPETITIVE REPORT'!D21</f>
        <v>HVALA ZA SUNDERLAND</v>
      </c>
      <c r="E21" s="4" t="str">
        <f>'WEEKLY COMPETITIVE REPORT'!E21</f>
        <v>IND</v>
      </c>
      <c r="F21" s="4" t="str">
        <f>'WEEKLY COMPETITIVE REPORT'!F21</f>
        <v>Karantanija</v>
      </c>
      <c r="G21" s="37">
        <f>'WEEKLY COMPETITIVE REPORT'!G21</f>
        <v>1</v>
      </c>
      <c r="H21" s="37">
        <f>'WEEKLY COMPETITIVE REPORT'!H21</f>
        <v>9</v>
      </c>
      <c r="I21" s="14">
        <f>'WEEKLY COMPETITIVE REPORT'!I21/Y4</f>
        <v>6351.351351351351</v>
      </c>
      <c r="J21" s="14">
        <f>'WEEKLY COMPETITIVE REPORT'!J21/Y4</f>
        <v>0</v>
      </c>
      <c r="K21" s="22">
        <f>'WEEKLY COMPETITIVE REPORT'!K21</f>
        <v>883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705.7057057057057</v>
      </c>
      <c r="O21" s="37">
        <f>'WEEKLY COMPETITIVE REPORT'!O21</f>
        <v>9</v>
      </c>
      <c r="P21" s="14">
        <f>'WEEKLY COMPETITIVE REPORT'!P21/Y4</f>
        <v>9352.146263910969</v>
      </c>
      <c r="Q21" s="14">
        <f>'WEEKLY COMPETITIVE REPORT'!Q21/Y4</f>
        <v>0</v>
      </c>
      <c r="R21" s="22">
        <f>'WEEKLY COMPETITIVE REPORT'!R21</f>
        <v>1469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319.2898781134075</v>
      </c>
      <c r="V21" s="14">
        <f aca="true" t="shared" si="4" ref="V21:V33">P21/O21</f>
        <v>1039.1273626567743</v>
      </c>
      <c r="W21" s="25">
        <f aca="true" t="shared" si="5" ref="W21:W33">P21+U21</f>
        <v>9671.436142024377</v>
      </c>
      <c r="X21" s="22">
        <f>'WEEKLY COMPETITIVE REPORT'!X21</f>
        <v>276</v>
      </c>
      <c r="Y21" s="56">
        <f>'WEEKLY COMPETITIVE REPORT'!Y21</f>
        <v>1745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ANNA KARENINA</v>
      </c>
      <c r="D22" s="4" t="str">
        <f>'WEEKLY COMPETITIVE REPORT'!D22</f>
        <v>ANA KARENINA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5</v>
      </c>
      <c r="H22" s="37">
        <f>'WEEKLY COMPETITIVE REPORT'!H22</f>
        <v>14</v>
      </c>
      <c r="I22" s="14">
        <f>'WEEKLY COMPETITIVE REPORT'!I22/Y4</f>
        <v>6104.928457869634</v>
      </c>
      <c r="J22" s="14">
        <f>'WEEKLY COMPETITIVE REPORT'!J22/Y4</f>
        <v>9709.856915739269</v>
      </c>
      <c r="K22" s="22">
        <f>'WEEKLY COMPETITIVE REPORT'!K22</f>
        <v>775</v>
      </c>
      <c r="L22" s="22">
        <f>'WEEKLY COMPETITIVE REPORT'!L22</f>
        <v>1274</v>
      </c>
      <c r="M22" s="64">
        <f>'WEEKLY COMPETITIVE REPORT'!M22</f>
        <v>-37.126483831354896</v>
      </c>
      <c r="N22" s="14">
        <f t="shared" si="3"/>
        <v>436.0663184192596</v>
      </c>
      <c r="O22" s="37">
        <f>'WEEKLY COMPETITIVE REPORT'!O22</f>
        <v>14</v>
      </c>
      <c r="P22" s="14">
        <f>'WEEKLY COMPETITIVE REPORT'!P22/Y4</f>
        <v>9634.340222575516</v>
      </c>
      <c r="Q22" s="14">
        <f>'WEEKLY COMPETITIVE REPORT'!Q22/Y4</f>
        <v>14403.815580286167</v>
      </c>
      <c r="R22" s="22">
        <f>'WEEKLY COMPETITIVE REPORT'!R22</f>
        <v>1405</v>
      </c>
      <c r="S22" s="22">
        <f>'WEEKLY COMPETITIVE REPORT'!S22</f>
        <v>2058</v>
      </c>
      <c r="T22" s="64">
        <f>'WEEKLY COMPETITIVE REPORT'!T22</f>
        <v>-33.11258278145695</v>
      </c>
      <c r="U22" s="14">
        <f>'WEEKLY COMPETITIVE REPORT'!U22/Y4</f>
        <v>112884.20773714891</v>
      </c>
      <c r="V22" s="14">
        <f t="shared" si="4"/>
        <v>688.167158755394</v>
      </c>
      <c r="W22" s="25">
        <f t="shared" si="5"/>
        <v>122518.54795972443</v>
      </c>
      <c r="X22" s="22">
        <f>'WEEKLY COMPETITIVE REPORT'!X22</f>
        <v>17530</v>
      </c>
      <c r="Y22" s="56">
        <f>'WEEKLY COMPETITIVE REPORT'!Y22</f>
        <v>18935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LINCOLN</v>
      </c>
      <c r="D23" s="4" t="str">
        <f>'WEEKLY COMPETITIVE REPORT'!D23</f>
        <v>LINCOLN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3</v>
      </c>
      <c r="H23" s="37">
        <f>'WEEKLY COMPETITIVE REPORT'!H23</f>
        <v>2</v>
      </c>
      <c r="I23" s="14">
        <f>'WEEKLY COMPETITIVE REPORT'!I23/Y4</f>
        <v>5828.03391626921</v>
      </c>
      <c r="J23" s="14">
        <f>'WEEKLY COMPETITIVE REPORT'!J23/Y4</f>
        <v>5906.200317965024</v>
      </c>
      <c r="K23" s="22">
        <f>'WEEKLY COMPETITIVE REPORT'!K23</f>
        <v>734</v>
      </c>
      <c r="L23" s="22">
        <f>'WEEKLY COMPETITIVE REPORT'!L23</f>
        <v>748</v>
      </c>
      <c r="M23" s="64">
        <f>'WEEKLY COMPETITIVE REPORT'!M23</f>
        <v>-1.3234634365186224</v>
      </c>
      <c r="N23" s="14">
        <f t="shared" si="3"/>
        <v>2914.016958134605</v>
      </c>
      <c r="O23" s="37">
        <f>'WEEKLY COMPETITIVE REPORT'!O23</f>
        <v>2</v>
      </c>
      <c r="P23" s="14">
        <f>'WEEKLY COMPETITIVE REPORT'!P23/Y4</f>
        <v>7710.651828298887</v>
      </c>
      <c r="Q23" s="14">
        <f>'WEEKLY COMPETITIVE REPORT'!Q23/Y4</f>
        <v>8102.808691043985</v>
      </c>
      <c r="R23" s="22">
        <f>'WEEKLY COMPETITIVE REPORT'!R23</f>
        <v>1031</v>
      </c>
      <c r="S23" s="22">
        <f>'WEEKLY COMPETITIVE REPORT'!S23</f>
        <v>1081</v>
      </c>
      <c r="T23" s="64">
        <f>'WEEKLY COMPETITIVE REPORT'!T23</f>
        <v>-4.839764551994762</v>
      </c>
      <c r="U23" s="14">
        <f>'WEEKLY COMPETITIVE REPORT'!U23/Y4</f>
        <v>15731.319554848966</v>
      </c>
      <c r="V23" s="14">
        <f t="shared" si="4"/>
        <v>3855.3259141494436</v>
      </c>
      <c r="W23" s="25">
        <f t="shared" si="5"/>
        <v>23441.97138314785</v>
      </c>
      <c r="X23" s="22">
        <f>'WEEKLY COMPETITIVE REPORT'!X23</f>
        <v>2129</v>
      </c>
      <c r="Y23" s="56">
        <f>'WEEKLY COMPETITIVE REPORT'!Y23</f>
        <v>3160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LIFE OF PI</v>
      </c>
      <c r="D24" s="4" t="str">
        <f>'WEEKLY COMPETITIVE REPORT'!D24</f>
        <v>PIJEVO ŽIVLJENJE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8</v>
      </c>
      <c r="H24" s="37">
        <f>'WEEKLY COMPETITIVE REPORT'!H24</f>
        <v>16</v>
      </c>
      <c r="I24" s="14">
        <f>'WEEKLY COMPETITIVE REPORT'!I24/Y4</f>
        <v>5238.473767885533</v>
      </c>
      <c r="J24" s="14">
        <f>'WEEKLY COMPETITIVE REPORT'!J24/Y4</f>
        <v>6767.355590885002</v>
      </c>
      <c r="K24" s="22">
        <f>'WEEKLY COMPETITIVE REPORT'!K24</f>
        <v>688</v>
      </c>
      <c r="L24" s="22">
        <f>'WEEKLY COMPETITIVE REPORT'!L24</f>
        <v>827</v>
      </c>
      <c r="M24" s="64">
        <f>'WEEKLY COMPETITIVE REPORT'!M24</f>
        <v>-22.592012529365704</v>
      </c>
      <c r="N24" s="14">
        <f t="shared" si="3"/>
        <v>327.4046104928458</v>
      </c>
      <c r="O24" s="37">
        <f>'WEEKLY COMPETITIVE REPORT'!O24</f>
        <v>16</v>
      </c>
      <c r="P24" s="14">
        <f>'WEEKLY COMPETITIVE REPORT'!P24/Y4</f>
        <v>9442.23635400106</v>
      </c>
      <c r="Q24" s="14">
        <f>'WEEKLY COMPETITIVE REPORT'!Q24/Y4</f>
        <v>8916.269210386858</v>
      </c>
      <c r="R24" s="22">
        <f>'WEEKLY COMPETITIVE REPORT'!R24</f>
        <v>1418</v>
      </c>
      <c r="S24" s="22">
        <f>'WEEKLY COMPETITIVE REPORT'!S24</f>
        <v>1138</v>
      </c>
      <c r="T24" s="64">
        <f>'WEEKLY COMPETITIVE REPORT'!T24</f>
        <v>5.898959881129272</v>
      </c>
      <c r="U24" s="14">
        <f>'WEEKLY COMPETITIVE REPORT'!U24/Y4</f>
        <v>232927.92792792793</v>
      </c>
      <c r="V24" s="14">
        <f t="shared" si="4"/>
        <v>590.1397721250662</v>
      </c>
      <c r="W24" s="25">
        <f t="shared" si="5"/>
        <v>242370.164281929</v>
      </c>
      <c r="X24" s="22">
        <f>'WEEKLY COMPETITIVE REPORT'!X24</f>
        <v>31575</v>
      </c>
      <c r="Y24" s="56">
        <f>'WEEKLY COMPETITIVE REPORT'!Y24</f>
        <v>32993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PARENTAL GUIDANCE</v>
      </c>
      <c r="D25" s="4" t="str">
        <f>'WEEKLY COMPETITIVE REPORT'!D25</f>
        <v>BREZ NADZORA STARŠEV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5</v>
      </c>
      <c r="H25" s="37">
        <f>'WEEKLY COMPETITIVE REPORT'!H25</f>
        <v>6</v>
      </c>
      <c r="I25" s="14">
        <f>'WEEKLY COMPETITIVE REPORT'!I25/Y4</f>
        <v>3419.4488606253312</v>
      </c>
      <c r="J25" s="14">
        <f>'WEEKLY COMPETITIVE REPORT'!J25/Y4</f>
        <v>4505.829358770535</v>
      </c>
      <c r="K25" s="22">
        <f>'WEEKLY COMPETITIVE REPORT'!K25</f>
        <v>485</v>
      </c>
      <c r="L25" s="22">
        <f>'WEEKLY COMPETITIVE REPORT'!L25</f>
        <v>649</v>
      </c>
      <c r="M25" s="64">
        <f>'WEEKLY COMPETITIVE REPORT'!M25</f>
        <v>-24.1105557189062</v>
      </c>
      <c r="N25" s="14">
        <f t="shared" si="3"/>
        <v>569.9081434375552</v>
      </c>
      <c r="O25" s="37">
        <f>'WEEKLY COMPETITIVE REPORT'!O25</f>
        <v>6</v>
      </c>
      <c r="P25" s="14">
        <f>'WEEKLY COMPETITIVE REPORT'!P25/Y4</f>
        <v>4097.774244833068</v>
      </c>
      <c r="Q25" s="14">
        <f>'WEEKLY COMPETITIVE REPORT'!Q25/Y4</f>
        <v>6024.112347641759</v>
      </c>
      <c r="R25" s="22">
        <f>'WEEKLY COMPETITIVE REPORT'!R25</f>
        <v>617</v>
      </c>
      <c r="S25" s="22">
        <f>'WEEKLY COMPETITIVE REPORT'!S25</f>
        <v>924</v>
      </c>
      <c r="T25" s="64">
        <f>'WEEKLY COMPETITIVE REPORT'!T25</f>
        <v>-31.977127776555974</v>
      </c>
      <c r="U25" s="14">
        <f>'WEEKLY COMPETITIVE REPORT'!U25/Y4</f>
        <v>57971.64811870694</v>
      </c>
      <c r="V25" s="14">
        <f t="shared" si="4"/>
        <v>682.9623741388447</v>
      </c>
      <c r="W25" s="25">
        <f t="shared" si="5"/>
        <v>62069.422363540005</v>
      </c>
      <c r="X25" s="22">
        <f>'WEEKLY COMPETITIVE REPORT'!X25</f>
        <v>9219</v>
      </c>
      <c r="Y25" s="56">
        <f>'WEEKLY COMPETITIVE REPORT'!Y25</f>
        <v>9836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THE HUNT</v>
      </c>
      <c r="D26" s="4" t="str">
        <f>'WEEKLY COMPETITIVE REPORT'!D26</f>
        <v>LOV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3</v>
      </c>
      <c r="H26" s="37">
        <f>'WEEKLY COMPETITIVE REPORT'!H26</f>
        <v>4</v>
      </c>
      <c r="I26" s="14">
        <f>'WEEKLY COMPETITIVE REPORT'!I26/Y4</f>
        <v>2689.4541600423954</v>
      </c>
      <c r="J26" s="14">
        <f>'WEEKLY COMPETITIVE REPORT'!J26/Y4</f>
        <v>3724.1653418124006</v>
      </c>
      <c r="K26" s="22">
        <f>'WEEKLY COMPETITIVE REPORT'!K26</f>
        <v>431</v>
      </c>
      <c r="L26" s="22">
        <f>'WEEKLY COMPETITIVE REPORT'!L26</f>
        <v>603</v>
      </c>
      <c r="M26" s="64">
        <f>'WEEKLY COMPETITIVE REPORT'!M26</f>
        <v>-27.783706865884028</v>
      </c>
      <c r="N26" s="14">
        <f t="shared" si="3"/>
        <v>672.3635400105989</v>
      </c>
      <c r="O26" s="37">
        <f>'WEEKLY COMPETITIVE REPORT'!O26</f>
        <v>4</v>
      </c>
      <c r="P26" s="14">
        <f>'WEEKLY COMPETITIVE REPORT'!P26/Y4</f>
        <v>4431.637519872814</v>
      </c>
      <c r="Q26" s="14">
        <f>'WEEKLY COMPETITIVE REPORT'!Q26/Y4</f>
        <v>5654.478007419184</v>
      </c>
      <c r="R26" s="22">
        <f>'WEEKLY COMPETITIVE REPORT'!R26</f>
        <v>732</v>
      </c>
      <c r="S26" s="22">
        <f>'WEEKLY COMPETITIVE REPORT'!S26</f>
        <v>948</v>
      </c>
      <c r="T26" s="64">
        <f>'WEEKLY COMPETITIVE REPORT'!T26</f>
        <v>-21.62605435801312</v>
      </c>
      <c r="U26" s="14">
        <f>'WEEKLY COMPETITIVE REPORT'!U26/Y4</f>
        <v>9332.273449920509</v>
      </c>
      <c r="V26" s="14">
        <f t="shared" si="4"/>
        <v>1107.9093799682034</v>
      </c>
      <c r="W26" s="25">
        <f t="shared" si="5"/>
        <v>13763.910969793324</v>
      </c>
      <c r="X26" s="22">
        <f>'WEEKLY COMPETITIVE REPORT'!X26</f>
        <v>1739</v>
      </c>
      <c r="Y26" s="56">
        <f>'WEEKLY COMPETITIVE REPORT'!Y26</f>
        <v>2471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HOBBIT: AN UNEXPECTED JOURNEY</v>
      </c>
      <c r="D27" s="4" t="str">
        <f>'WEEKLY COMPETITIVE REPORT'!D27</f>
        <v>HOBIT: NEPRIČAKOVANO POTOVANJE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9</v>
      </c>
      <c r="H27" s="37">
        <f>'WEEKLY COMPETITIVE REPORT'!H27</f>
        <v>26</v>
      </c>
      <c r="I27" s="14">
        <f>'WEEKLY COMPETITIVE REPORT'!I27/Y4</f>
        <v>2633.810280869104</v>
      </c>
      <c r="J27" s="14">
        <f>'WEEKLY COMPETITIVE REPORT'!J27/Y17</f>
        <v>0.1528687710939051</v>
      </c>
      <c r="K27" s="22">
        <f>'WEEKLY COMPETITIVE REPORT'!K27</f>
        <v>354</v>
      </c>
      <c r="L27" s="22">
        <f>'WEEKLY COMPETITIVE REPORT'!L27</f>
        <v>599</v>
      </c>
      <c r="M27" s="64">
        <f>'WEEKLY COMPETITIVE REPORT'!M27</f>
        <v>-35.45454545454545</v>
      </c>
      <c r="N27" s="14">
        <f t="shared" si="3"/>
        <v>101.30039541804247</v>
      </c>
      <c r="O27" s="37">
        <f>'WEEKLY COMPETITIVE REPORT'!O27</f>
        <v>26</v>
      </c>
      <c r="P27" s="14">
        <f>'WEEKLY COMPETITIVE REPORT'!P27/Y4</f>
        <v>4141.494435612082</v>
      </c>
      <c r="Q27" s="14">
        <f>'WEEKLY COMPETITIVE REPORT'!Q27/Y17</f>
        <v>0.2193269803454437</v>
      </c>
      <c r="R27" s="22">
        <f>'WEEKLY COMPETITIVE REPORT'!R27</f>
        <v>633</v>
      </c>
      <c r="S27" s="22">
        <f>'WEEKLY COMPETITIVE REPORT'!S27</f>
        <v>895</v>
      </c>
      <c r="T27" s="64">
        <f>'WEEKLY COMPETITIVE REPORT'!T27</f>
        <v>-29.260013577732508</v>
      </c>
      <c r="U27" s="14">
        <f>'WEEKLY COMPETITIVE REPORT'!U27/Y17</f>
        <v>24.0280921183244</v>
      </c>
      <c r="V27" s="14">
        <f t="shared" si="4"/>
        <v>159.28824752354163</v>
      </c>
      <c r="W27" s="25">
        <f t="shared" si="5"/>
        <v>4165.522527730407</v>
      </c>
      <c r="X27" s="22">
        <f>'WEEKLY COMPETITIVE REPORT'!X27</f>
        <v>87282</v>
      </c>
      <c r="Y27" s="56">
        <f>'WEEKLY COMPETITIVE REPORT'!Y27</f>
        <v>87915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SESSIONS</v>
      </c>
      <c r="D28" s="4" t="str">
        <f>'WEEKLY COMPETITIVE REPORT'!D28</f>
        <v>SEANSE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2</v>
      </c>
      <c r="H28" s="37">
        <f>'WEEKLY COMPETITIVE REPORT'!H28</f>
        <v>4</v>
      </c>
      <c r="I28" s="14">
        <f>'WEEKLY COMPETITIVE REPORT'!I28/Y4</f>
        <v>1956.809750927398</v>
      </c>
      <c r="J28" s="14">
        <f>'WEEKLY COMPETITIVE REPORT'!J28/Y17</f>
        <v>0.09703196347031963</v>
      </c>
      <c r="K28" s="22">
        <f>'WEEKLY COMPETITIVE REPORT'!K28</f>
        <v>259</v>
      </c>
      <c r="L28" s="22">
        <f>'WEEKLY COMPETITIVE REPORT'!L28</f>
        <v>349</v>
      </c>
      <c r="M28" s="64">
        <f>'WEEKLY COMPETITIVE REPORT'!M28</f>
        <v>-24.450127877237847</v>
      </c>
      <c r="N28" s="14">
        <f t="shared" si="3"/>
        <v>489.2024377318495</v>
      </c>
      <c r="O28" s="37">
        <f>'WEEKLY COMPETITIVE REPORT'!O28</f>
        <v>4</v>
      </c>
      <c r="P28" s="14">
        <f>'WEEKLY COMPETITIVE REPORT'!P28/Y4</f>
        <v>3090.8850026497084</v>
      </c>
      <c r="Q28" s="14">
        <f>'WEEKLY COMPETITIVE REPORT'!Q28/Y17</f>
        <v>0.13644034147309908</v>
      </c>
      <c r="R28" s="22">
        <f>'WEEKLY COMPETITIVE REPORT'!R28</f>
        <v>462</v>
      </c>
      <c r="S28" s="22">
        <f>'WEEKLY COMPETITIVE REPORT'!S28</f>
        <v>542</v>
      </c>
      <c r="T28" s="64">
        <f>'WEEKLY COMPETITIVE REPORT'!T28</f>
        <v>-15.132775554747184</v>
      </c>
      <c r="U28" s="14">
        <f>'WEEKLY COMPETITIVE REPORT'!U28/Y17</f>
        <v>0.13644034147309908</v>
      </c>
      <c r="V28" s="14">
        <f t="shared" si="4"/>
        <v>772.7212506624271</v>
      </c>
      <c r="W28" s="25">
        <f t="shared" si="5"/>
        <v>3091.0214429911816</v>
      </c>
      <c r="X28" s="22">
        <f>'WEEKLY COMPETITIVE REPORT'!X28</f>
        <v>542</v>
      </c>
      <c r="Y28" s="56">
        <f>'WEEKLY COMPETITIVE REPORT'!Y28</f>
        <v>1004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TEXAS CHAINSAW 3D</v>
      </c>
      <c r="D29" s="4" t="str">
        <f>'WEEKLY COMPETITIVE REPORT'!D29</f>
        <v>TEKSAŠKI POKOL Z MOTORKO 3D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4</v>
      </c>
      <c r="H29" s="37">
        <f>'WEEKLY COMPETITIVE REPORT'!H29</f>
        <v>9</v>
      </c>
      <c r="I29" s="14">
        <f>'WEEKLY COMPETITIVE REPORT'!I29/Y4</f>
        <v>1512.9835718071013</v>
      </c>
      <c r="J29" s="14">
        <f>'WEEKLY COMPETITIVE REPORT'!J29/Y17</f>
        <v>0.14348818741314273</v>
      </c>
      <c r="K29" s="22">
        <f>'WEEKLY COMPETITIVE REPORT'!K29</f>
        <v>186</v>
      </c>
      <c r="L29" s="22">
        <f>'WEEKLY COMPETITIVE REPORT'!L29</f>
        <v>457</v>
      </c>
      <c r="M29" s="64">
        <f>'WEEKLY COMPETITIVE REPORT'!M29</f>
        <v>-60.498097544102386</v>
      </c>
      <c r="N29" s="14">
        <f t="shared" si="3"/>
        <v>168.10928575634458</v>
      </c>
      <c r="O29" s="37">
        <f>'WEEKLY COMPETITIVE REPORT'!O29</f>
        <v>9</v>
      </c>
      <c r="P29" s="14">
        <f>'WEEKLY COMPETITIVE REPORT'!P29/Y4</f>
        <v>1932.9623741388446</v>
      </c>
      <c r="Q29" s="14">
        <f>'WEEKLY COMPETITIVE REPORT'!Q29/Y17</f>
        <v>0.20443716497915426</v>
      </c>
      <c r="R29" s="22">
        <f>'WEEKLY COMPETITIVE REPORT'!R29</f>
        <v>250</v>
      </c>
      <c r="S29" s="22">
        <f>'WEEKLY COMPETITIVE REPORT'!S29</f>
        <v>719</v>
      </c>
      <c r="T29" s="64">
        <f>'WEEKLY COMPETITIVE REPORT'!T29</f>
        <v>-64.5787812575868</v>
      </c>
      <c r="U29" s="14">
        <f>'WEEKLY COMPETITIVE REPORT'!U29/Y4</f>
        <v>44228.93481717011</v>
      </c>
      <c r="V29" s="14">
        <f t="shared" si="4"/>
        <v>214.77359712653828</v>
      </c>
      <c r="W29" s="25">
        <f t="shared" si="5"/>
        <v>46161.897191308955</v>
      </c>
      <c r="X29" s="22">
        <f>'WEEKLY COMPETITIVE REPORT'!X29</f>
        <v>6037</v>
      </c>
      <c r="Y29" s="56">
        <f>'WEEKLY COMPETITIVE REPORT'!Y29</f>
        <v>6287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LAST STAND</v>
      </c>
      <c r="D30" s="4" t="str">
        <f>'WEEKLY COMPETITIVE REPORT'!D30</f>
        <v>ZADNJA BITKA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3</v>
      </c>
      <c r="H30" s="37">
        <f>'WEEKLY COMPETITIVE REPORT'!H30</f>
        <v>8</v>
      </c>
      <c r="I30" s="14">
        <f>'WEEKLY COMPETITIVE REPORT'!I30/Y4</f>
        <v>1347.376788553259</v>
      </c>
      <c r="J30" s="14">
        <f>'WEEKLY COMPETITIVE REPORT'!J30/Y17</f>
        <v>0.1245284891800675</v>
      </c>
      <c r="K30" s="22">
        <f>'WEEKLY COMPETITIVE REPORT'!K30</f>
        <v>183</v>
      </c>
      <c r="L30" s="22">
        <f>'WEEKLY COMPETITIVE REPORT'!L30</f>
        <v>468</v>
      </c>
      <c r="M30" s="64">
        <f>'WEEKLY COMPETITIVE REPORT'!M30</f>
        <v>-59.46592267835791</v>
      </c>
      <c r="N30" s="14">
        <f t="shared" si="3"/>
        <v>168.42209856915738</v>
      </c>
      <c r="O30" s="37">
        <f>'WEEKLY COMPETITIVE REPORT'!O30</f>
        <v>8</v>
      </c>
      <c r="P30" s="14">
        <f>'WEEKLY COMPETITIVE REPORT'!P30/Y4</f>
        <v>2888.1822999470055</v>
      </c>
      <c r="Q30" s="14">
        <f>'WEEKLY COMPETITIVE REPORT'!Q30/Y17</f>
        <v>0.17321818542783401</v>
      </c>
      <c r="R30" s="22">
        <f>'WEEKLY COMPETITIVE REPORT'!R30</f>
        <v>542</v>
      </c>
      <c r="S30" s="22">
        <f>'WEEKLY COMPETITIVE REPORT'!S30</f>
        <v>718</v>
      </c>
      <c r="T30" s="64">
        <f>'WEEKLY COMPETITIVE REPORT'!T30</f>
        <v>-37.53581661891118</v>
      </c>
      <c r="U30" s="14">
        <f>'WEEKLY COMPETITIVE REPORT'!U30/Y4</f>
        <v>14300.47694753577</v>
      </c>
      <c r="V30" s="14">
        <f t="shared" si="4"/>
        <v>361.0227874933757</v>
      </c>
      <c r="W30" s="25">
        <f t="shared" si="5"/>
        <v>17188.659247482774</v>
      </c>
      <c r="X30" s="22">
        <f>'WEEKLY COMPETITIVE REPORT'!X30</f>
        <v>2270</v>
      </c>
      <c r="Y30" s="56">
        <f>'WEEKLY COMPETITIVE REPORT'!Y30</f>
        <v>2812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LOVE IS ALL YOU NEED</v>
      </c>
      <c r="D31" s="4" t="str">
        <f>'WEEKLY COMPETITIVE REPORT'!D31</f>
        <v>LJUBEZEN JE VSE KAR POTREBUJEŠ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9</v>
      </c>
      <c r="H31" s="37">
        <f>'WEEKLY COMPETITIVE REPORT'!H31</f>
        <v>4</v>
      </c>
      <c r="I31" s="14">
        <f>'WEEKLY COMPETITIVE REPORT'!I31/Y4</f>
        <v>1094.3296237413883</v>
      </c>
      <c r="J31" s="14">
        <f>'WEEKLY COMPETITIVE REPORT'!J31/Y17</f>
        <v>0.05270994639666468</v>
      </c>
      <c r="K31" s="22">
        <f>'WEEKLY COMPETITIVE REPORT'!K31</f>
        <v>167</v>
      </c>
      <c r="L31" s="22">
        <f>'WEEKLY COMPETITIVE REPORT'!L31</f>
        <v>232</v>
      </c>
      <c r="M31" s="64">
        <f>'WEEKLY COMPETITIVE REPORT'!M31</f>
        <v>-22.222222222222214</v>
      </c>
      <c r="N31" s="14">
        <f t="shared" si="3"/>
        <v>273.5824059353471</v>
      </c>
      <c r="O31" s="37">
        <f>'WEEKLY COMPETITIVE REPORT'!O31</f>
        <v>4</v>
      </c>
      <c r="P31" s="14">
        <f>'WEEKLY COMPETITIVE REPORT'!P31/Y4</f>
        <v>1536.8309485956545</v>
      </c>
      <c r="Q31" s="14">
        <f>'WEEKLY COMPETITIVE REPORT'!Q31/Y17</f>
        <v>0.07052809211832439</v>
      </c>
      <c r="R31" s="22">
        <f>'WEEKLY COMPETITIVE REPORT'!R31</f>
        <v>237</v>
      </c>
      <c r="S31" s="22">
        <f>'WEEKLY COMPETITIVE REPORT'!S31</f>
        <v>313</v>
      </c>
      <c r="T31" s="64">
        <f>'WEEKLY COMPETITIVE REPORT'!T31</f>
        <v>-18.367346938775512</v>
      </c>
      <c r="U31" s="14">
        <f>'WEEKLY COMPETITIVE REPORT'!U31/Y4</f>
        <v>42755.69687334393</v>
      </c>
      <c r="V31" s="14">
        <f t="shared" si="4"/>
        <v>384.2077371489136</v>
      </c>
      <c r="W31" s="25">
        <f t="shared" si="5"/>
        <v>44292.527821939584</v>
      </c>
      <c r="X31" s="22">
        <f>'WEEKLY COMPETITIVE REPORT'!X31</f>
        <v>6666</v>
      </c>
      <c r="Y31" s="56">
        <f>'WEEKLY COMPETITIVE REPORT'!Y31</f>
        <v>6903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AMOUR</v>
      </c>
      <c r="D32" s="4" t="str">
        <f>'WEEKLY COMPETITIVE REPORT'!D32</f>
        <v>LJUBEZEN</v>
      </c>
      <c r="E32" s="4" t="str">
        <f>'WEEKLY COMPETITIVE REPORT'!E32</f>
        <v>IND</v>
      </c>
      <c r="F32" s="4" t="str">
        <f>'WEEKLY COMPETITIVE REPORT'!F32</f>
        <v>CF</v>
      </c>
      <c r="G32" s="37">
        <f>'WEEKLY COMPETITIVE REPORT'!G32</f>
        <v>5</v>
      </c>
      <c r="H32" s="37">
        <f>'WEEKLY COMPETITIVE REPORT'!H32</f>
        <v>1</v>
      </c>
      <c r="I32" s="14">
        <f>'WEEKLY COMPETITIVE REPORT'!I32/Y4</f>
        <v>790.9379968203498</v>
      </c>
      <c r="J32" s="14">
        <f>'WEEKLY COMPETITIVE REPORT'!J32/Y17</f>
        <v>0.06199126464165178</v>
      </c>
      <c r="K32" s="22">
        <f>'WEEKLY COMPETITIVE REPORT'!K32</f>
        <v>128</v>
      </c>
      <c r="L32" s="22">
        <f>'WEEKLY COMPETITIVE REPORT'!L32</f>
        <v>265</v>
      </c>
      <c r="M32" s="64">
        <f>'WEEKLY COMPETITIVE REPORT'!M32</f>
        <v>-52.2017614091273</v>
      </c>
      <c r="N32" s="14">
        <f t="shared" si="3"/>
        <v>790.9379968203498</v>
      </c>
      <c r="O32" s="37">
        <f>'WEEKLY COMPETITIVE REPORT'!O32</f>
        <v>1</v>
      </c>
      <c r="P32" s="14">
        <f>'WEEKLY COMPETITIVE REPORT'!P32/Y4</f>
        <v>1571.2771595124536</v>
      </c>
      <c r="Q32" s="14">
        <f>'WEEKLY COMPETITIVE REPORT'!Q32/Y17</f>
        <v>0.10164780623386936</v>
      </c>
      <c r="R32" s="22">
        <f>'WEEKLY COMPETITIVE REPORT'!R32</f>
        <v>267</v>
      </c>
      <c r="S32" s="22">
        <f>'WEEKLY COMPETITIVE REPORT'!S32</f>
        <v>450</v>
      </c>
      <c r="T32" s="64">
        <f>'WEEKLY COMPETITIVE REPORT'!T32</f>
        <v>-42.08984375</v>
      </c>
      <c r="U32" s="14">
        <f>'WEEKLY COMPETITIVE REPORT'!U32/Y4</f>
        <v>26611.022787493373</v>
      </c>
      <c r="V32" s="14">
        <f t="shared" si="4"/>
        <v>1571.2771595124536</v>
      </c>
      <c r="W32" s="25">
        <f t="shared" si="5"/>
        <v>28182.299947005828</v>
      </c>
      <c r="X32" s="22">
        <f>'WEEKLY COMPETITIVE REPORT'!X32</f>
        <v>4482</v>
      </c>
      <c r="Y32" s="56">
        <f>'WEEKLY COMPETITIVE REPORT'!Y32</f>
        <v>4749</v>
      </c>
    </row>
    <row r="33" spans="1:25" ht="13.5" thickBot="1">
      <c r="A33" s="50">
        <v>20</v>
      </c>
      <c r="B33" s="4">
        <f>'WEEKLY COMPETITIVE REPORT'!B33</f>
        <v>19</v>
      </c>
      <c r="C33" s="4" t="str">
        <f>'WEEKLY COMPETITIVE REPORT'!C33</f>
        <v>HOTEL TRANSYLVANIA 3D</v>
      </c>
      <c r="D33" s="4" t="str">
        <f>'WEEKLY COMPETITIVE REPORT'!D33</f>
        <v>HOTEL TRANSILVANIJA 3D</v>
      </c>
      <c r="E33" s="4" t="str">
        <f>'WEEKLY COMPETITIVE REPORT'!E33</f>
        <v>SONY</v>
      </c>
      <c r="F33" s="4" t="str">
        <f>'WEEKLY COMPETITIVE REPORT'!F33</f>
        <v>CF</v>
      </c>
      <c r="G33" s="37">
        <f>'WEEKLY COMPETITIVE REPORT'!G33</f>
        <v>17</v>
      </c>
      <c r="H33" s="37">
        <f>'WEEKLY COMPETITIVE REPORT'!H33</f>
        <v>14</v>
      </c>
      <c r="I33" s="14">
        <f>'WEEKLY COMPETITIVE REPORT'!I33/Y4</f>
        <v>237.14891361950185</v>
      </c>
      <c r="J33" s="14">
        <f>'WEEKLY COMPETITIVE REPORT'!J33/Y17</f>
        <v>0.01563430613460393</v>
      </c>
      <c r="K33" s="22">
        <f>'WEEKLY COMPETITIVE REPORT'!K33</f>
        <v>34</v>
      </c>
      <c r="L33" s="22">
        <f>'WEEKLY COMPETITIVE REPORT'!L33</f>
        <v>60</v>
      </c>
      <c r="M33" s="64">
        <f>'WEEKLY COMPETITIVE REPORT'!M33</f>
        <v>-43.17460317460318</v>
      </c>
      <c r="N33" s="14">
        <f t="shared" si="3"/>
        <v>16.939208115678703</v>
      </c>
      <c r="O33" s="37">
        <f>'WEEKLY COMPETITIVE REPORT'!O33</f>
        <v>14</v>
      </c>
      <c r="P33" s="14">
        <f>'WEEKLY COMPETITIVE REPORT'!P33/Y4</f>
        <v>237.14891361950185</v>
      </c>
      <c r="Q33" s="14">
        <f>'WEEKLY COMPETITIVE REPORT'!Q33/Y17</f>
        <v>0.01563430613460393</v>
      </c>
      <c r="R33" s="22">
        <f>'WEEKLY COMPETITIVE REPORT'!R33</f>
        <v>34</v>
      </c>
      <c r="S33" s="22">
        <f>'WEEKLY COMPETITIVE REPORT'!S33</f>
        <v>60</v>
      </c>
      <c r="T33" s="64">
        <f>'WEEKLY COMPETITIVE REPORT'!T33</f>
        <v>-43.17460317460318</v>
      </c>
      <c r="U33" s="14">
        <f>'WEEKLY COMPETITIVE REPORT'!U33/Y4</f>
        <v>264431.6375198728</v>
      </c>
      <c r="V33" s="14">
        <f t="shared" si="4"/>
        <v>16.939208115678703</v>
      </c>
      <c r="W33" s="25">
        <f t="shared" si="5"/>
        <v>264668.7864334923</v>
      </c>
      <c r="X33" s="22">
        <f>'WEEKLY COMPETITIVE REPORT'!X33</f>
        <v>43536</v>
      </c>
      <c r="Y33" s="56">
        <f>'WEEKLY COMPETITIVE REPORT'!Y33</f>
        <v>43570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189</v>
      </c>
      <c r="I34" s="32">
        <f>SUM(I14:I33)</f>
        <v>110580.28616852144</v>
      </c>
      <c r="J34" s="31">
        <f>SUM(J14:J33)</f>
        <v>122328.41719834431</v>
      </c>
      <c r="K34" s="31">
        <f>SUM(K14:K33)</f>
        <v>15430</v>
      </c>
      <c r="L34" s="31">
        <f>SUM(L14:L33)</f>
        <v>19423</v>
      </c>
      <c r="M34" s="64">
        <f>'WEEKLY COMPETITIVE REPORT'!M34</f>
        <v>-64.16845539623938</v>
      </c>
      <c r="N34" s="32">
        <f>I34/H34</f>
        <v>585.0808791985262</v>
      </c>
      <c r="O34" s="40">
        <f>'WEEKLY COMPETITIVE REPORT'!O34</f>
        <v>189</v>
      </c>
      <c r="P34" s="31">
        <f>SUM(P14:P33)</f>
        <v>162820.61473237944</v>
      </c>
      <c r="Q34" s="31">
        <f>SUM(Q14:Q33)</f>
        <v>171095.25085661808</v>
      </c>
      <c r="R34" s="31">
        <f>SUM(R14:R33)</f>
        <v>24870</v>
      </c>
      <c r="S34" s="31">
        <f>SUM(S14:S33)</f>
        <v>29726</v>
      </c>
      <c r="T34" s="65">
        <f>P34/Q34-100%</f>
        <v>-0.04836274579691857</v>
      </c>
      <c r="U34" s="31">
        <f>SUM(U14:U33)</f>
        <v>1178031.5837163494</v>
      </c>
      <c r="V34" s="32">
        <f>P34/O34</f>
        <v>861.4847340337536</v>
      </c>
      <c r="W34" s="31">
        <f>SUM(W14:W33)</f>
        <v>1340852.198448729</v>
      </c>
      <c r="X34" s="31">
        <f>SUM(X14:X33)</f>
        <v>268782</v>
      </c>
      <c r="Y34" s="35">
        <f>SUM(Y14:Y33)</f>
        <v>293652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2013-02-14T13:01:03Z</dcterms:modified>
  <cp:category/>
  <cp:version/>
  <cp:contentType/>
  <cp:contentStatus/>
</cp:coreProperties>
</file>