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2025" windowWidth="24435" windowHeight="981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<sst xmlns="http://schemas.openxmlformats.org/spreadsheetml/2006/main" count="264" uniqueCount="95">
  <si>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</si>
  <si>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</si>
  <si>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</si>
  <si>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</si>
  <si>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</si>
  <si>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</si>
  <si>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</si>
  <si>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</si>
  <si>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</si>
  <si>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</si>
  <si>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</si>
  <si>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</si>
  <si>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</si>
  <si>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</si>
  <si>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</si>
  <si>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</si>
  <si>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</si>
  <si>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</si>
  <si>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</si>
  <si>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</si>
  <si>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</si>
  <si>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</si>
  <si>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</si>
  <si>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</si>
  <si>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</si>
  <si>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</si>
  <si>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</si>
  <si>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</si>
  <si>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</si>
  <si>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</si>
  <si>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</si>
  <si>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</si>
  <si>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</si>
  <si>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</si>
  <si>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</si>
  <si>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</si>
  <si>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</si>
  <si>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</si>
  <si>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</si>
  <si>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</si>
  <si>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</si>
  <si>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</si>
  <si>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</si>
  <si>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</si>
  <si>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</si>
  <si>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</si>
  <si>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</si>
  <si>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</si>
  <si>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FIVIA</t>
  </si>
  <si>
    <t>BVI</t>
  </si>
  <si>
    <t>CENEX</t>
  </si>
  <si>
    <t>FOX</t>
  </si>
  <si>
    <t>CF</t>
  </si>
  <si>
    <t>New</t>
  </si>
  <si>
    <t>MONTEVIDEO, VIDIMO SE!</t>
  </si>
  <si>
    <t>MONTEVIDEO, SE VIDIMO!</t>
  </si>
  <si>
    <t>MR. PEABODY AND SHERMAN</t>
  </si>
  <si>
    <t>PUSTOLOVŠČINE GOSPODA PEABODYJA IN SHERMANA</t>
  </si>
  <si>
    <t>NONSTOP</t>
  </si>
  <si>
    <t>NON STOP</t>
  </si>
  <si>
    <t>PANIKA</t>
  </si>
  <si>
    <t>NEED FOR SPEED</t>
  </si>
  <si>
    <t>NEED FOR SPEED: ŽELJA PO HITROSTI</t>
  </si>
  <si>
    <t>DIVERGENT</t>
  </si>
  <si>
    <t>GRAND BUDAPEST HOTEL</t>
  </si>
  <si>
    <t>RAZCEPLJENI</t>
  </si>
  <si>
    <t>CAPTAIN AMERICA: WINTER SOLDIER</t>
  </si>
  <si>
    <t>STOTNIK AMERIKA: ZIMSKI VOJAK</t>
  </si>
  <si>
    <t>NOAH</t>
  </si>
  <si>
    <t>NOE</t>
  </si>
  <si>
    <t>PAR</t>
  </si>
  <si>
    <t>NYMPHOMANIAC - PART 2</t>
  </si>
  <si>
    <t>NIMFOMANKA - 2. DEL</t>
  </si>
  <si>
    <t>RIO 2</t>
  </si>
  <si>
    <t>TRANSENDENCE</t>
  </si>
  <si>
    <t>TRANSENDENCA</t>
  </si>
  <si>
    <t>TINKERBELL AND THE PIRATE FAIRY</t>
  </si>
  <si>
    <t>ZVONČICA IN PIRATSKA VILA</t>
  </si>
  <si>
    <t>THE MASK OF DEMOCRACY</t>
  </si>
  <si>
    <t>MASKA DEMOKRACIJE</t>
  </si>
  <si>
    <t>KZC</t>
  </si>
  <si>
    <t>NEBRASKA</t>
  </si>
  <si>
    <t>SONY</t>
  </si>
  <si>
    <t>24 - Apr</t>
  </si>
  <si>
    <t>30 - Apr</t>
  </si>
  <si>
    <t>25 - Apr</t>
  </si>
  <si>
    <t>27 - Apr</t>
  </si>
  <si>
    <t>MINISCULE</t>
  </si>
  <si>
    <t>DROBIŽKI</t>
  </si>
  <si>
    <t>NEVERJETNI SPIDER-MAN 2</t>
  </si>
  <si>
    <t>AMAZING SPIDER-MAN 2</t>
  </si>
  <si>
    <t>OTHER WOMAN</t>
  </si>
  <si>
    <t>ATOMSKI ZDESNA</t>
  </si>
  <si>
    <t>MAŠČEVANJE V VISKOIH PETAH</t>
  </si>
  <si>
    <t>ATOMSKI Z DESNE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</si>
</sst>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W17" sqref="W1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1" t="s">
        <v>1</v>
      </c>
      <c r="D4" s="92"/>
      <c r="E4" s="8"/>
      <c r="F4" s="8"/>
      <c r="G4" s="19" t="s">
        <v>2</v>
      </c>
      <c r="H4" s="20"/>
      <c r="I4" s="20"/>
      <c r="J4" s="20"/>
      <c r="K4" s="78" t="s">
        <v>85</v>
      </c>
      <c r="L4" s="20"/>
      <c r="M4" s="79" t="s">
        <v>86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0.7234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83</v>
      </c>
      <c r="L5" s="7"/>
      <c r="M5" s="80" t="s">
        <v>84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41764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73</v>
      </c>
      <c r="D14" s="4" t="s">
        <v>73</v>
      </c>
      <c r="E14" s="15" t="s">
        <v>51</v>
      </c>
      <c r="F14" s="15" t="s">
        <v>42</v>
      </c>
      <c r="G14" s="37">
        <v>3</v>
      </c>
      <c r="H14" s="37">
        <v>23</v>
      </c>
      <c r="I14" s="14">
        <v>32260</v>
      </c>
      <c r="J14" s="14">
        <v>46053</v>
      </c>
      <c r="K14" s="94">
        <v>5693</v>
      </c>
      <c r="L14" s="94">
        <v>8332</v>
      </c>
      <c r="M14" s="64">
        <f>(I14/J14*100)-100</f>
        <v>-29.950274683516824</v>
      </c>
      <c r="N14" s="14">
        <f>I14/H14</f>
        <v>1402.608695652174</v>
      </c>
      <c r="O14" s="38">
        <v>23</v>
      </c>
      <c r="P14" s="14">
        <v>65477</v>
      </c>
      <c r="Q14" s="14">
        <v>87359</v>
      </c>
      <c r="R14" s="14">
        <v>13018</v>
      </c>
      <c r="S14" s="14">
        <v>16163</v>
      </c>
      <c r="T14" s="64">
        <f>(P14/Q14*100)-100</f>
        <v>-25.048363648851293</v>
      </c>
      <c r="U14" s="74">
        <v>158492</v>
      </c>
      <c r="V14" s="14">
        <f>P14/O14</f>
        <v>2846.8260869565215</v>
      </c>
      <c r="W14" s="74">
        <f>SUM(U14,P14)</f>
        <v>223969</v>
      </c>
      <c r="X14" s="74">
        <v>29526</v>
      </c>
      <c r="Y14" s="75">
        <f>SUM(X14,R14)</f>
        <v>42544</v>
      </c>
    </row>
    <row r="15" spans="1:25" ht="12.75">
      <c r="A15" s="72">
        <v>2</v>
      </c>
      <c r="B15" s="72" t="s">
        <v>53</v>
      </c>
      <c r="C15" s="4" t="s">
        <v>91</v>
      </c>
      <c r="D15" s="4" t="s">
        <v>93</v>
      </c>
      <c r="E15" s="15" t="s">
        <v>51</v>
      </c>
      <c r="F15" s="15" t="s">
        <v>42</v>
      </c>
      <c r="G15" s="37">
        <v>1</v>
      </c>
      <c r="H15" s="37">
        <v>9</v>
      </c>
      <c r="I15" s="14">
        <v>31348</v>
      </c>
      <c r="J15" s="14"/>
      <c r="K15" s="14">
        <v>5532</v>
      </c>
      <c r="L15" s="14"/>
      <c r="M15" s="64"/>
      <c r="N15" s="14">
        <f>I15/H15</f>
        <v>3483.1111111111113</v>
      </c>
      <c r="O15" s="38">
        <v>9</v>
      </c>
      <c r="P15" s="14">
        <v>58246</v>
      </c>
      <c r="Q15" s="14"/>
      <c r="R15" s="14">
        <v>11648</v>
      </c>
      <c r="S15" s="14"/>
      <c r="T15" s="64"/>
      <c r="U15" s="74"/>
      <c r="V15" s="14">
        <f>P15/O15</f>
        <v>6471.777777777777</v>
      </c>
      <c r="W15" s="74">
        <f>SUM(U15,P15)</f>
        <v>58246</v>
      </c>
      <c r="X15" s="74"/>
      <c r="Y15" s="75">
        <f>SUM(X15,R15)</f>
        <v>11648</v>
      </c>
    </row>
    <row r="16" spans="1:25" ht="12.75">
      <c r="A16" s="72">
        <v>3</v>
      </c>
      <c r="B16" s="72" t="s">
        <v>53</v>
      </c>
      <c r="C16" s="4" t="s">
        <v>90</v>
      </c>
      <c r="D16" s="4" t="s">
        <v>89</v>
      </c>
      <c r="E16" s="15" t="s">
        <v>82</v>
      </c>
      <c r="F16" s="15" t="s">
        <v>52</v>
      </c>
      <c r="G16" s="37">
        <v>1</v>
      </c>
      <c r="H16" s="37">
        <v>24</v>
      </c>
      <c r="I16" s="24">
        <v>25042</v>
      </c>
      <c r="J16" s="24"/>
      <c r="K16" s="24">
        <v>4047</v>
      </c>
      <c r="L16" s="24"/>
      <c r="M16" s="64"/>
      <c r="N16" s="14">
        <f>I16/H16</f>
        <v>1043.4166666666667</v>
      </c>
      <c r="O16" s="38">
        <v>24</v>
      </c>
      <c r="P16" s="14">
        <v>41578</v>
      </c>
      <c r="Q16" s="14"/>
      <c r="R16" s="14">
        <v>7657</v>
      </c>
      <c r="S16" s="14"/>
      <c r="T16" s="64"/>
      <c r="U16" s="74">
        <v>986</v>
      </c>
      <c r="V16" s="14">
        <f>P16/O16</f>
        <v>1732.4166666666667</v>
      </c>
      <c r="W16" s="74">
        <f>SUM(U16,P16)</f>
        <v>42564</v>
      </c>
      <c r="X16" s="74">
        <v>152</v>
      </c>
      <c r="Y16" s="75">
        <f>SUM(X16,R16)</f>
        <v>7809</v>
      </c>
    </row>
    <row r="17" spans="1:25" ht="12.75">
      <c r="A17" s="72">
        <v>4</v>
      </c>
      <c r="B17" s="72">
        <v>2</v>
      </c>
      <c r="C17" s="4" t="s">
        <v>68</v>
      </c>
      <c r="D17" s="4" t="s">
        <v>69</v>
      </c>
      <c r="E17" s="15" t="s">
        <v>70</v>
      </c>
      <c r="F17" s="15" t="s">
        <v>36</v>
      </c>
      <c r="G17" s="37">
        <v>4</v>
      </c>
      <c r="H17" s="37">
        <v>10</v>
      </c>
      <c r="I17" s="24">
        <v>8695</v>
      </c>
      <c r="J17" s="24">
        <v>21666</v>
      </c>
      <c r="K17" s="24">
        <v>1454</v>
      </c>
      <c r="L17" s="24">
        <v>3617</v>
      </c>
      <c r="M17" s="64">
        <f>(I17/J17*100)-100</f>
        <v>-59.86799593833656</v>
      </c>
      <c r="N17" s="14">
        <f>I17/H17</f>
        <v>869.5</v>
      </c>
      <c r="O17" s="73">
        <v>10</v>
      </c>
      <c r="P17" s="22">
        <v>15157</v>
      </c>
      <c r="Q17" s="22">
        <v>32779</v>
      </c>
      <c r="R17" s="22">
        <v>2817</v>
      </c>
      <c r="S17" s="22">
        <v>5644</v>
      </c>
      <c r="T17" s="64">
        <f>(P17/Q17*100)-100</f>
        <v>-53.76002928704353</v>
      </c>
      <c r="U17" s="74">
        <v>109720</v>
      </c>
      <c r="V17" s="24">
        <f>P17/O17</f>
        <v>1515.7</v>
      </c>
      <c r="W17" s="74">
        <f>SUM(U17,P17)</f>
        <v>124877</v>
      </c>
      <c r="X17" s="74">
        <v>19956</v>
      </c>
      <c r="Y17" s="75">
        <f>SUM(X17,R17)</f>
        <v>22773</v>
      </c>
    </row>
    <row r="18" spans="1:25" ht="13.5" customHeight="1">
      <c r="A18" s="72">
        <v>5</v>
      </c>
      <c r="B18" s="72" t="s">
        <v>53</v>
      </c>
      <c r="C18" s="4" t="s">
        <v>92</v>
      </c>
      <c r="D18" s="4" t="s">
        <v>94</v>
      </c>
      <c r="E18" s="15" t="s">
        <v>46</v>
      </c>
      <c r="F18" s="15" t="s">
        <v>42</v>
      </c>
      <c r="G18" s="37">
        <v>1</v>
      </c>
      <c r="H18" s="37">
        <v>9</v>
      </c>
      <c r="I18" s="14">
        <v>8316</v>
      </c>
      <c r="J18" s="14"/>
      <c r="K18" s="24">
        <v>1445</v>
      </c>
      <c r="L18" s="24"/>
      <c r="M18" s="64"/>
      <c r="N18" s="14">
        <f>I18/H18</f>
        <v>924</v>
      </c>
      <c r="O18" s="37">
        <v>9</v>
      </c>
      <c r="P18" s="14">
        <v>13404</v>
      </c>
      <c r="Q18" s="14"/>
      <c r="R18" s="14">
        <v>2536</v>
      </c>
      <c r="S18" s="14"/>
      <c r="T18" s="64"/>
      <c r="U18" s="74"/>
      <c r="V18" s="24">
        <f>P18/O18</f>
        <v>1489.3333333333333</v>
      </c>
      <c r="W18" s="74">
        <f>SUM(U18,P18)</f>
        <v>13404</v>
      </c>
      <c r="X18" s="74"/>
      <c r="Y18" s="75">
        <f>SUM(X18,R18)</f>
        <v>2536</v>
      </c>
    </row>
    <row r="19" spans="1:25" ht="12.75">
      <c r="A19" s="72">
        <v>6</v>
      </c>
      <c r="B19" s="72">
        <v>5</v>
      </c>
      <c r="C19" s="4" t="s">
        <v>76</v>
      </c>
      <c r="D19" s="4" t="s">
        <v>77</v>
      </c>
      <c r="E19" s="15" t="s">
        <v>49</v>
      </c>
      <c r="F19" s="15" t="s">
        <v>50</v>
      </c>
      <c r="G19" s="37">
        <v>2</v>
      </c>
      <c r="H19" s="37">
        <v>9</v>
      </c>
      <c r="I19" s="24">
        <v>5665</v>
      </c>
      <c r="J19" s="24">
        <v>6467</v>
      </c>
      <c r="K19" s="14">
        <v>1145</v>
      </c>
      <c r="L19" s="14">
        <v>1264</v>
      </c>
      <c r="M19" s="64">
        <f>(I19/J19*100)-100</f>
        <v>-12.401422607082111</v>
      </c>
      <c r="N19" s="14">
        <f>I19/H19</f>
        <v>629.4444444444445</v>
      </c>
      <c r="O19" s="73">
        <v>9</v>
      </c>
      <c r="P19" s="14">
        <v>10703</v>
      </c>
      <c r="Q19" s="14">
        <v>14023</v>
      </c>
      <c r="R19" s="14">
        <v>2355</v>
      </c>
      <c r="S19" s="14">
        <v>2783</v>
      </c>
      <c r="T19" s="64">
        <f>(P19/Q19*100)-100</f>
        <v>-23.67539043000785</v>
      </c>
      <c r="U19" s="24">
        <v>14023</v>
      </c>
      <c r="V19" s="14">
        <f>P19/O19</f>
        <v>1189.2222222222222</v>
      </c>
      <c r="W19" s="74">
        <f>SUM(U19,P19)</f>
        <v>24726</v>
      </c>
      <c r="X19" s="74">
        <v>2783</v>
      </c>
      <c r="Y19" s="75">
        <f>SUM(X19,R19)</f>
        <v>5138</v>
      </c>
    </row>
    <row r="20" spans="1:25" ht="12.75">
      <c r="A20" s="72">
        <v>7</v>
      </c>
      <c r="B20" s="72">
        <v>6</v>
      </c>
      <c r="C20" s="4" t="s">
        <v>74</v>
      </c>
      <c r="D20" s="4" t="s">
        <v>75</v>
      </c>
      <c r="E20" s="15" t="s">
        <v>46</v>
      </c>
      <c r="F20" s="15" t="s">
        <v>48</v>
      </c>
      <c r="G20" s="37">
        <v>2</v>
      </c>
      <c r="H20" s="37">
        <v>9</v>
      </c>
      <c r="I20" s="24">
        <v>3936</v>
      </c>
      <c r="J20" s="24">
        <v>9040</v>
      </c>
      <c r="K20" s="94">
        <v>686</v>
      </c>
      <c r="L20" s="94">
        <v>1585</v>
      </c>
      <c r="M20" s="64">
        <f>(I20/J20*100)-100</f>
        <v>-56.46017699115044</v>
      </c>
      <c r="N20" s="14">
        <f>I20/H20</f>
        <v>437.3333333333333</v>
      </c>
      <c r="O20" s="73">
        <v>9</v>
      </c>
      <c r="P20" s="93">
        <v>6679</v>
      </c>
      <c r="Q20" s="93">
        <v>14008</v>
      </c>
      <c r="R20" s="93">
        <v>1311</v>
      </c>
      <c r="S20" s="93">
        <v>2666</v>
      </c>
      <c r="T20" s="64">
        <f>(P20/Q20*100)-100</f>
        <v>-52.32010279840091</v>
      </c>
      <c r="U20" s="74">
        <v>14008</v>
      </c>
      <c r="V20" s="14">
        <f>P20/O20</f>
        <v>742.1111111111111</v>
      </c>
      <c r="W20" s="74">
        <f>SUM(U20,P20)</f>
        <v>20687</v>
      </c>
      <c r="X20" s="74">
        <v>2666</v>
      </c>
      <c r="Y20" s="75">
        <f>SUM(X20,R20)</f>
        <v>3977</v>
      </c>
    </row>
    <row r="21" spans="1:25" ht="12.75">
      <c r="A21" s="72">
        <v>8</v>
      </c>
      <c r="B21" s="72">
        <v>4</v>
      </c>
      <c r="C21" s="4" t="s">
        <v>61</v>
      </c>
      <c r="D21" s="4" t="s">
        <v>62</v>
      </c>
      <c r="E21" s="15" t="s">
        <v>46</v>
      </c>
      <c r="F21" s="15" t="s">
        <v>42</v>
      </c>
      <c r="G21" s="37">
        <v>6</v>
      </c>
      <c r="H21" s="37">
        <v>10</v>
      </c>
      <c r="I21" s="14">
        <v>3348</v>
      </c>
      <c r="J21" s="14">
        <v>9151</v>
      </c>
      <c r="K21" s="14">
        <v>627</v>
      </c>
      <c r="L21" s="14">
        <v>1530</v>
      </c>
      <c r="M21" s="64">
        <f>(I21/J21*100)-100</f>
        <v>-63.4138345536007</v>
      </c>
      <c r="N21" s="14">
        <f>I21/H21</f>
        <v>334.8</v>
      </c>
      <c r="O21" s="73">
        <v>10</v>
      </c>
      <c r="P21" s="14">
        <v>5693</v>
      </c>
      <c r="Q21" s="14">
        <v>14149</v>
      </c>
      <c r="R21" s="14">
        <v>1099</v>
      </c>
      <c r="S21" s="14">
        <v>2427</v>
      </c>
      <c r="T21" s="64">
        <f>(P21/Q21*100)-100</f>
        <v>-59.763940914552265</v>
      </c>
      <c r="U21" s="74">
        <v>99118</v>
      </c>
      <c r="V21" s="14">
        <f>P21/O21</f>
        <v>569.3</v>
      </c>
      <c r="W21" s="74">
        <f>SUM(U21,P21)</f>
        <v>104811</v>
      </c>
      <c r="X21" s="74">
        <v>17475</v>
      </c>
      <c r="Y21" s="75">
        <f>SUM(X21,R21)</f>
        <v>18574</v>
      </c>
    </row>
    <row r="22" spans="1:25" ht="12.75">
      <c r="A22" s="72">
        <v>9</v>
      </c>
      <c r="B22" s="72">
        <v>7</v>
      </c>
      <c r="C22" s="4" t="s">
        <v>63</v>
      </c>
      <c r="D22" s="4" t="s">
        <v>65</v>
      </c>
      <c r="E22" s="15" t="s">
        <v>46</v>
      </c>
      <c r="F22" s="15" t="s">
        <v>42</v>
      </c>
      <c r="G22" s="37">
        <v>5</v>
      </c>
      <c r="H22" s="37">
        <v>11</v>
      </c>
      <c r="I22" s="24">
        <v>2664</v>
      </c>
      <c r="J22" s="24">
        <v>3977</v>
      </c>
      <c r="K22" s="98">
        <v>433</v>
      </c>
      <c r="L22" s="98">
        <v>655</v>
      </c>
      <c r="M22" s="64">
        <f>(I22/J22*100)-100</f>
        <v>-33.01483530299221</v>
      </c>
      <c r="N22" s="14">
        <f>I22/H22</f>
        <v>242.1818181818182</v>
      </c>
      <c r="O22" s="73">
        <v>11</v>
      </c>
      <c r="P22" s="14">
        <v>5242</v>
      </c>
      <c r="Q22" s="14">
        <v>6834</v>
      </c>
      <c r="R22" s="14">
        <v>932</v>
      </c>
      <c r="S22" s="14">
        <v>1176</v>
      </c>
      <c r="T22" s="64">
        <f>(P22/Q22*100)-100</f>
        <v>-23.29528826455956</v>
      </c>
      <c r="U22" s="97">
        <v>37063</v>
      </c>
      <c r="V22" s="14">
        <f>P22/O22</f>
        <v>476.54545454545456</v>
      </c>
      <c r="W22" s="74">
        <f>SUM(U22,P22)</f>
        <v>42305</v>
      </c>
      <c r="X22" s="74">
        <v>6580</v>
      </c>
      <c r="Y22" s="75">
        <f>SUM(X22,R22)</f>
        <v>7512</v>
      </c>
    </row>
    <row r="23" spans="1:25" ht="12.75">
      <c r="A23" s="72">
        <v>10</v>
      </c>
      <c r="B23" s="72" t="s">
        <v>53</v>
      </c>
      <c r="C23" s="4" t="s">
        <v>87</v>
      </c>
      <c r="D23" s="4" t="s">
        <v>88</v>
      </c>
      <c r="E23" s="15" t="s">
        <v>46</v>
      </c>
      <c r="F23" s="15" t="s">
        <v>36</v>
      </c>
      <c r="G23" s="37">
        <v>1</v>
      </c>
      <c r="H23" s="37">
        <v>9</v>
      </c>
      <c r="I23" s="24">
        <v>2371</v>
      </c>
      <c r="J23" s="24"/>
      <c r="K23" s="24">
        <v>473</v>
      </c>
      <c r="L23" s="24"/>
      <c r="M23" s="64"/>
      <c r="N23" s="14">
        <f>I23/H23</f>
        <v>263.44444444444446</v>
      </c>
      <c r="O23" s="73">
        <v>9</v>
      </c>
      <c r="P23" s="14">
        <v>5038</v>
      </c>
      <c r="Q23" s="14"/>
      <c r="R23" s="14">
        <v>1141</v>
      </c>
      <c r="S23" s="14"/>
      <c r="T23" s="64"/>
      <c r="U23" s="74">
        <v>1295</v>
      </c>
      <c r="V23" s="14">
        <f>P23/O23</f>
        <v>559.7777777777778</v>
      </c>
      <c r="W23" s="74">
        <f>SUM(U23,P23)</f>
        <v>6333</v>
      </c>
      <c r="X23" s="76">
        <v>402</v>
      </c>
      <c r="Y23" s="75">
        <f>SUM(X23,R23)</f>
        <v>1543</v>
      </c>
    </row>
    <row r="24" spans="1:25" ht="12.75">
      <c r="A24" s="72">
        <v>11</v>
      </c>
      <c r="B24" s="72">
        <v>3</v>
      </c>
      <c r="C24" s="4" t="s">
        <v>66</v>
      </c>
      <c r="D24" s="4" t="s">
        <v>67</v>
      </c>
      <c r="E24" s="15" t="s">
        <v>49</v>
      </c>
      <c r="F24" s="15" t="s">
        <v>50</v>
      </c>
      <c r="G24" s="37">
        <v>4</v>
      </c>
      <c r="H24" s="37">
        <v>16</v>
      </c>
      <c r="I24" s="98">
        <v>2363</v>
      </c>
      <c r="J24" s="98">
        <v>8977</v>
      </c>
      <c r="K24" s="95">
        <v>395</v>
      </c>
      <c r="L24" s="95">
        <v>1462</v>
      </c>
      <c r="M24" s="64">
        <f>(I24/J24*100)-100</f>
        <v>-73.67717500278489</v>
      </c>
      <c r="N24" s="14">
        <f>I24/H24</f>
        <v>147.6875</v>
      </c>
      <c r="O24" s="73">
        <v>16</v>
      </c>
      <c r="P24" s="22">
        <v>4381</v>
      </c>
      <c r="Q24" s="22">
        <v>14222</v>
      </c>
      <c r="R24" s="22">
        <v>798</v>
      </c>
      <c r="S24" s="22">
        <v>2457</v>
      </c>
      <c r="T24" s="64">
        <f>(P24/Q24*100)-100</f>
        <v>-69.19561243144425</v>
      </c>
      <c r="U24" s="74">
        <v>50868</v>
      </c>
      <c r="V24" s="14">
        <f>P24/O24</f>
        <v>273.8125</v>
      </c>
      <c r="W24" s="74">
        <f>SUM(U24,P24)</f>
        <v>55249</v>
      </c>
      <c r="X24" s="76">
        <v>9158</v>
      </c>
      <c r="Y24" s="75">
        <f>SUM(X24,R24)</f>
        <v>9956</v>
      </c>
    </row>
    <row r="25" spans="1:25" ht="12.75" customHeight="1">
      <c r="A25" s="72">
        <v>12</v>
      </c>
      <c r="B25" s="72">
        <v>11</v>
      </c>
      <c r="C25" s="4" t="s">
        <v>56</v>
      </c>
      <c r="D25" s="4" t="s">
        <v>57</v>
      </c>
      <c r="E25" s="15" t="s">
        <v>51</v>
      </c>
      <c r="F25" s="15" t="s">
        <v>42</v>
      </c>
      <c r="G25" s="37">
        <v>8</v>
      </c>
      <c r="H25" s="37">
        <v>24</v>
      </c>
      <c r="I25" s="24">
        <v>1132</v>
      </c>
      <c r="J25" s="24">
        <v>2222</v>
      </c>
      <c r="K25" s="98">
        <v>208</v>
      </c>
      <c r="L25" s="98">
        <v>415</v>
      </c>
      <c r="M25" s="64">
        <f>(I25/J25*100)-100</f>
        <v>-49.05490549054905</v>
      </c>
      <c r="N25" s="14">
        <f>I25/H25</f>
        <v>47.166666666666664</v>
      </c>
      <c r="O25" s="37">
        <v>24</v>
      </c>
      <c r="P25" s="22">
        <v>2832</v>
      </c>
      <c r="Q25" s="22">
        <v>4253</v>
      </c>
      <c r="R25" s="98">
        <v>615</v>
      </c>
      <c r="S25" s="98">
        <v>822</v>
      </c>
      <c r="T25" s="64">
        <f>(P25/Q25*100)-100</f>
        <v>-33.41170938161298</v>
      </c>
      <c r="U25" s="76">
        <v>81528</v>
      </c>
      <c r="V25" s="14">
        <f>P25/O25</f>
        <v>118</v>
      </c>
      <c r="W25" s="74">
        <f>SUM(U25,P25)</f>
        <v>84360</v>
      </c>
      <c r="X25" s="74">
        <v>15296</v>
      </c>
      <c r="Y25" s="75">
        <f>SUM(X25,R25)</f>
        <v>15911</v>
      </c>
    </row>
    <row r="26" spans="1:25" ht="12.75" customHeight="1">
      <c r="A26" s="72">
        <v>13</v>
      </c>
      <c r="B26" s="72">
        <v>15</v>
      </c>
      <c r="C26" s="4" t="s">
        <v>81</v>
      </c>
      <c r="D26" s="4" t="s">
        <v>81</v>
      </c>
      <c r="E26" s="15" t="s">
        <v>82</v>
      </c>
      <c r="F26" s="15" t="s">
        <v>52</v>
      </c>
      <c r="G26" s="37">
        <v>2</v>
      </c>
      <c r="H26" s="37">
        <v>2</v>
      </c>
      <c r="I26" s="14">
        <v>1124</v>
      </c>
      <c r="J26" s="14">
        <v>1414</v>
      </c>
      <c r="K26" s="14">
        <v>253</v>
      </c>
      <c r="L26" s="14">
        <v>313</v>
      </c>
      <c r="M26" s="64">
        <f>(I26/J26*100)-100</f>
        <v>-20.509193776520505</v>
      </c>
      <c r="N26" s="14">
        <f>I26/H26</f>
        <v>562</v>
      </c>
      <c r="O26" s="73">
        <v>2</v>
      </c>
      <c r="P26" s="14">
        <v>1924</v>
      </c>
      <c r="Q26" s="14">
        <v>2752</v>
      </c>
      <c r="R26" s="14">
        <v>440</v>
      </c>
      <c r="S26" s="14">
        <v>637</v>
      </c>
      <c r="T26" s="64">
        <f>(P26/Q26*100)-100</f>
        <v>-30.087209302325576</v>
      </c>
      <c r="U26" s="76">
        <v>2752</v>
      </c>
      <c r="V26" s="14">
        <f>P26/O26</f>
        <v>962</v>
      </c>
      <c r="W26" s="74">
        <f>SUM(U26,P26)</f>
        <v>4676</v>
      </c>
      <c r="X26" s="74">
        <v>637</v>
      </c>
      <c r="Y26" s="75">
        <f>SUM(X26,R26)</f>
        <v>1077</v>
      </c>
    </row>
    <row r="27" spans="1:25" ht="12.75">
      <c r="A27" s="72">
        <v>14</v>
      </c>
      <c r="B27" s="72">
        <v>9</v>
      </c>
      <c r="C27" s="89" t="s">
        <v>78</v>
      </c>
      <c r="D27" s="89" t="s">
        <v>79</v>
      </c>
      <c r="E27" s="15" t="s">
        <v>46</v>
      </c>
      <c r="F27" s="15" t="s">
        <v>80</v>
      </c>
      <c r="G27" s="37">
        <v>2</v>
      </c>
      <c r="H27" s="37">
        <v>6</v>
      </c>
      <c r="I27" s="24">
        <v>940</v>
      </c>
      <c r="J27" s="24">
        <v>1806</v>
      </c>
      <c r="K27" s="14">
        <v>256</v>
      </c>
      <c r="L27" s="14">
        <v>477</v>
      </c>
      <c r="M27" s="64">
        <f>(I27/J27*100)-100</f>
        <v>-47.95127353266888</v>
      </c>
      <c r="N27" s="14">
        <f>I27/H27</f>
        <v>156.66666666666666</v>
      </c>
      <c r="O27" s="73">
        <v>6</v>
      </c>
      <c r="P27" s="14">
        <v>1910</v>
      </c>
      <c r="Q27" s="14">
        <v>4494</v>
      </c>
      <c r="R27" s="14">
        <v>504</v>
      </c>
      <c r="S27" s="14">
        <v>1219</v>
      </c>
      <c r="T27" s="64">
        <f>(P27/Q27*100)-100</f>
        <v>-57.498887405429464</v>
      </c>
      <c r="U27" s="74">
        <v>4494</v>
      </c>
      <c r="V27" s="14">
        <f>P27/O27</f>
        <v>318.3333333333333</v>
      </c>
      <c r="W27" s="74">
        <f>SUM(U27,P27)</f>
        <v>6404</v>
      </c>
      <c r="X27" s="76">
        <v>1219</v>
      </c>
      <c r="Y27" s="75">
        <f>SUM(X27,R27)</f>
        <v>1723</v>
      </c>
    </row>
    <row r="28" spans="1:25" ht="12.75">
      <c r="A28" s="72">
        <v>15</v>
      </c>
      <c r="B28" s="72">
        <v>8</v>
      </c>
      <c r="C28" s="89" t="s">
        <v>64</v>
      </c>
      <c r="D28" s="89" t="s">
        <v>64</v>
      </c>
      <c r="E28" s="15" t="s">
        <v>51</v>
      </c>
      <c r="F28" s="15" t="s">
        <v>42</v>
      </c>
      <c r="G28" s="37">
        <v>5</v>
      </c>
      <c r="H28" s="37">
        <v>1</v>
      </c>
      <c r="I28" s="24">
        <v>741</v>
      </c>
      <c r="J28" s="24">
        <v>2482</v>
      </c>
      <c r="K28" s="14">
        <v>161</v>
      </c>
      <c r="L28" s="14">
        <v>522</v>
      </c>
      <c r="M28" s="64">
        <f>(I28/J28*100)-100</f>
        <v>-70.14504431909751</v>
      </c>
      <c r="N28" s="14">
        <f>I28/H28</f>
        <v>741</v>
      </c>
      <c r="O28" s="37">
        <v>1</v>
      </c>
      <c r="P28" s="14">
        <v>1860</v>
      </c>
      <c r="Q28" s="14">
        <v>4680</v>
      </c>
      <c r="R28" s="14">
        <v>428</v>
      </c>
      <c r="S28" s="14">
        <v>1042</v>
      </c>
      <c r="T28" s="64">
        <f>(P28/Q28*100)-100</f>
        <v>-60.256410256410255</v>
      </c>
      <c r="U28" s="97">
        <v>33456</v>
      </c>
      <c r="V28" s="14">
        <f>P28/O28</f>
        <v>1860</v>
      </c>
      <c r="W28" s="74">
        <f>SUM(U28,P28)</f>
        <v>35316</v>
      </c>
      <c r="X28" s="74">
        <v>7431</v>
      </c>
      <c r="Y28" s="75">
        <f>SUM(X28,R28)</f>
        <v>7859</v>
      </c>
    </row>
    <row r="29" spans="1:25" ht="12.75">
      <c r="A29" s="72">
        <v>16</v>
      </c>
      <c r="B29" s="72">
        <v>17</v>
      </c>
      <c r="C29" s="4" t="s">
        <v>71</v>
      </c>
      <c r="D29" s="4" t="s">
        <v>72</v>
      </c>
      <c r="E29" s="15" t="s">
        <v>46</v>
      </c>
      <c r="F29" s="15" t="s">
        <v>47</v>
      </c>
      <c r="G29" s="37">
        <v>3</v>
      </c>
      <c r="H29" s="37">
        <v>9</v>
      </c>
      <c r="I29" s="24">
        <v>756</v>
      </c>
      <c r="J29" s="24">
        <v>1692</v>
      </c>
      <c r="K29" s="100">
        <v>134</v>
      </c>
      <c r="L29" s="100">
        <v>286</v>
      </c>
      <c r="M29" s="64">
        <f>(I29/J29*100)-100</f>
        <v>-55.319148936170215</v>
      </c>
      <c r="N29" s="14">
        <f>I29/H29</f>
        <v>84</v>
      </c>
      <c r="O29" s="38">
        <v>9</v>
      </c>
      <c r="P29" s="14">
        <v>1719</v>
      </c>
      <c r="Q29" s="14">
        <v>2506</v>
      </c>
      <c r="R29" s="14">
        <v>342</v>
      </c>
      <c r="S29" s="14">
        <v>438</v>
      </c>
      <c r="T29" s="64">
        <f>(P29/Q29*100)-100</f>
        <v>-31.40462889066241</v>
      </c>
      <c r="U29" s="90">
        <v>6461</v>
      </c>
      <c r="V29" s="14">
        <f>P29/O29</f>
        <v>191</v>
      </c>
      <c r="W29" s="74">
        <f>SUM(U29,P29)</f>
        <v>8180</v>
      </c>
      <c r="X29" s="74">
        <v>1186</v>
      </c>
      <c r="Y29" s="75">
        <f>SUM(X29,R29)</f>
        <v>1528</v>
      </c>
    </row>
    <row r="30" spans="1:25" ht="12.75">
      <c r="A30" s="72">
        <v>17</v>
      </c>
      <c r="B30" s="72">
        <v>16</v>
      </c>
      <c r="C30" s="4" t="s">
        <v>60</v>
      </c>
      <c r="D30" s="4" t="s">
        <v>60</v>
      </c>
      <c r="E30" s="15" t="s">
        <v>46</v>
      </c>
      <c r="F30" s="15" t="s">
        <v>36</v>
      </c>
      <c r="G30" s="37">
        <v>9</v>
      </c>
      <c r="H30" s="37">
        <v>10</v>
      </c>
      <c r="I30" s="24">
        <v>781</v>
      </c>
      <c r="J30" s="24">
        <v>1510</v>
      </c>
      <c r="K30" s="22">
        <v>131</v>
      </c>
      <c r="L30" s="22">
        <v>276</v>
      </c>
      <c r="M30" s="64">
        <f>(I30/J30*100)-100</f>
        <v>-48.27814569536424</v>
      </c>
      <c r="N30" s="14">
        <f>I30/H30</f>
        <v>78.1</v>
      </c>
      <c r="O30" s="37">
        <v>10</v>
      </c>
      <c r="P30" s="22">
        <v>1497</v>
      </c>
      <c r="Q30" s="22">
        <v>2644</v>
      </c>
      <c r="R30" s="22">
        <v>274</v>
      </c>
      <c r="S30" s="22">
        <v>492</v>
      </c>
      <c r="T30" s="64">
        <f>(P30/Q30*100)-100</f>
        <v>-43.38124054462935</v>
      </c>
      <c r="U30" s="74">
        <v>92131</v>
      </c>
      <c r="V30" s="14">
        <f>P30/O30</f>
        <v>149.7</v>
      </c>
      <c r="W30" s="74">
        <f>SUM(U30,P30)</f>
        <v>93628</v>
      </c>
      <c r="X30" s="74">
        <v>18452</v>
      </c>
      <c r="Y30" s="75">
        <f>SUM(X30,R30)</f>
        <v>18726</v>
      </c>
    </row>
    <row r="31" spans="1:25" ht="12.75">
      <c r="A31" s="72">
        <v>18</v>
      </c>
      <c r="B31" s="72">
        <v>13</v>
      </c>
      <c r="C31" s="96" t="s">
        <v>59</v>
      </c>
      <c r="D31" s="4" t="s">
        <v>58</v>
      </c>
      <c r="E31" s="15" t="s">
        <v>46</v>
      </c>
      <c r="F31" s="15" t="s">
        <v>42</v>
      </c>
      <c r="G31" s="37">
        <v>7</v>
      </c>
      <c r="H31" s="37">
        <v>6</v>
      </c>
      <c r="I31" s="24">
        <v>701</v>
      </c>
      <c r="J31" s="24">
        <v>2436</v>
      </c>
      <c r="K31" s="24">
        <v>120</v>
      </c>
      <c r="L31" s="24">
        <v>414</v>
      </c>
      <c r="M31" s="64">
        <f>(I31/J31*100)-100</f>
        <v>-71.22331691297208</v>
      </c>
      <c r="N31" s="14">
        <f>I31/H31</f>
        <v>116.83333333333333</v>
      </c>
      <c r="O31" s="38">
        <v>6</v>
      </c>
      <c r="P31" s="14">
        <v>1085</v>
      </c>
      <c r="Q31" s="14">
        <v>3078</v>
      </c>
      <c r="R31" s="14">
        <v>193</v>
      </c>
      <c r="S31" s="14">
        <v>540</v>
      </c>
      <c r="T31" s="64">
        <f>(P31/Q31*100)-100</f>
        <v>-64.7498375568551</v>
      </c>
      <c r="U31" s="90">
        <v>27604</v>
      </c>
      <c r="V31" s="14">
        <f>P31/O31</f>
        <v>180.83333333333334</v>
      </c>
      <c r="W31" s="74">
        <f>SUM(U31,P31)</f>
        <v>28689</v>
      </c>
      <c r="X31" s="74">
        <v>5128</v>
      </c>
      <c r="Y31" s="75">
        <f>SUM(X31,R31)</f>
        <v>5321</v>
      </c>
    </row>
    <row r="32" spans="1:25" ht="12.75">
      <c r="A32" s="72">
        <v>19</v>
      </c>
      <c r="B32" s="72">
        <v>10</v>
      </c>
      <c r="C32" s="4" t="s">
        <v>54</v>
      </c>
      <c r="D32" s="4" t="s">
        <v>55</v>
      </c>
      <c r="E32" s="15" t="s">
        <v>46</v>
      </c>
      <c r="F32" s="15" t="s">
        <v>52</v>
      </c>
      <c r="G32" s="37">
        <v>8</v>
      </c>
      <c r="H32" s="37">
        <v>9</v>
      </c>
      <c r="I32" s="22">
        <v>591</v>
      </c>
      <c r="J32" s="22">
        <v>3084</v>
      </c>
      <c r="K32" s="99">
        <v>92</v>
      </c>
      <c r="L32" s="99">
        <v>619</v>
      </c>
      <c r="M32" s="64">
        <f>(I32/J32*100)-100</f>
        <v>-80.83657587548637</v>
      </c>
      <c r="N32" s="14">
        <f>I32/H32</f>
        <v>65.66666666666667</v>
      </c>
      <c r="O32" s="73">
        <v>9</v>
      </c>
      <c r="P32" s="14">
        <v>964</v>
      </c>
      <c r="Q32" s="14">
        <v>4301</v>
      </c>
      <c r="R32" s="14">
        <v>164</v>
      </c>
      <c r="S32" s="14">
        <v>1021</v>
      </c>
      <c r="T32" s="64">
        <f>(P32/Q32*100)-100</f>
        <v>-77.5866077656359</v>
      </c>
      <c r="U32" s="90">
        <v>62865</v>
      </c>
      <c r="V32" s="14">
        <f>P32/O32</f>
        <v>107.11111111111111</v>
      </c>
      <c r="W32" s="74">
        <f>SUM(U32,P32)</f>
        <v>63829</v>
      </c>
      <c r="X32" s="74">
        <v>12068</v>
      </c>
      <c r="Y32" s="75">
        <f>SUM(X32,R32)</f>
        <v>12232</v>
      </c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99"/>
      <c r="L33" s="99"/>
      <c r="M33" s="64"/>
      <c r="N33" s="14"/>
      <c r="O33" s="73"/>
      <c r="P33" s="22"/>
      <c r="Q33" s="22"/>
      <c r="R33" s="22"/>
      <c r="S33" s="22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206</v>
      </c>
      <c r="I34" s="31">
        <f>SUM(I14:I33)</f>
        <v>132774</v>
      </c>
      <c r="J34" s="31">
        <f>SUM(J14:J33)</f>
        <v>121977</v>
      </c>
      <c r="K34" s="31">
        <f>SUM(K14:K33)</f>
        <v>23285</v>
      </c>
      <c r="L34" s="31">
        <f>SUM(L14:L33)</f>
        <v>21767</v>
      </c>
      <c r="M34" s="68">
        <f>(I34/J34*100)-100</f>
        <v>8.851668757224715</v>
      </c>
      <c r="N34" s="32">
        <f>I34/H34</f>
        <v>644.5339805825242</v>
      </c>
      <c r="O34" s="34">
        <f>SUM(O14:O33)</f>
        <v>206</v>
      </c>
      <c r="P34" s="31">
        <f>SUM(P14:P33)</f>
        <v>245389</v>
      </c>
      <c r="Q34" s="31">
        <v>348995</v>
      </c>
      <c r="R34" s="31">
        <f>SUM(R14:R33)</f>
        <v>48272</v>
      </c>
      <c r="S34" s="31">
        <v>70166</v>
      </c>
      <c r="T34" s="68">
        <f>(P34/Q34*100)-100</f>
        <v>-29.686958265877735</v>
      </c>
      <c r="U34" s="31">
        <f>SUM(U14:U33)</f>
        <v>796864</v>
      </c>
      <c r="V34" s="86">
        <f>P34/O34</f>
        <v>1191.2087378640776</v>
      </c>
      <c r="W34" s="88">
        <f>SUM(U34,P34)</f>
        <v>1042253</v>
      </c>
      <c r="X34" s="87">
        <f>SUM(X14:X33)</f>
        <v>150115</v>
      </c>
      <c r="Y34" s="35">
        <f>SUM(Y14:Y33)</f>
        <v>198387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25 - Apr</v>
      </c>
      <c r="L4" s="20"/>
      <c r="M4" s="62" t="str">
        <f>'WEEKLY COMPETITIVE REPORT'!M4</f>
        <v>27 - Apr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0.7234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24 - Apr</v>
      </c>
      <c r="L5" s="7"/>
      <c r="M5" s="63" t="str">
        <f>'WEEKLY COMPETITIVE REPORT'!M5</f>
        <v>30 - Apr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41764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RIO 2</v>
      </c>
      <c r="D14" s="4" t="str">
        <f>'WEEKLY COMPETITIVE REPORT'!D14</f>
        <v>RIO 2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3</v>
      </c>
      <c r="H14" s="37">
        <f>'WEEKLY COMPETITIVE REPORT'!H14</f>
        <v>23</v>
      </c>
      <c r="I14" s="14">
        <f>'WEEKLY COMPETITIVE REPORT'!I14/Y4</f>
        <v>44594.968205695324</v>
      </c>
      <c r="J14" s="14">
        <f>'WEEKLY COMPETITIVE REPORT'!J14/Y4</f>
        <v>63661.87448161459</v>
      </c>
      <c r="K14" s="22">
        <f>'WEEKLY COMPETITIVE REPORT'!K14</f>
        <v>5693</v>
      </c>
      <c r="L14" s="22">
        <f>'WEEKLY COMPETITIVE REPORT'!L14</f>
        <v>8332</v>
      </c>
      <c r="M14" s="64">
        <f>'WEEKLY COMPETITIVE REPORT'!M14</f>
        <v>-29.950274683516824</v>
      </c>
      <c r="N14" s="14">
        <f aca="true" t="shared" si="0" ref="N14:N20">I14/H14</f>
        <v>1938.911661117188</v>
      </c>
      <c r="O14" s="37">
        <f>'WEEKLY COMPETITIVE REPORT'!O14</f>
        <v>23</v>
      </c>
      <c r="P14" s="14">
        <f>'WEEKLY COMPETITIVE REPORT'!P14/Y4</f>
        <v>90512.85595797622</v>
      </c>
      <c r="Q14" s="14">
        <f>'WEEKLY COMPETITIVE REPORT'!Q14/Y4</f>
        <v>120761.68095106441</v>
      </c>
      <c r="R14" s="22">
        <f>'WEEKLY COMPETITIVE REPORT'!R14</f>
        <v>13018</v>
      </c>
      <c r="S14" s="22">
        <f>'WEEKLY COMPETITIVE REPORT'!S14</f>
        <v>16163</v>
      </c>
      <c r="T14" s="64">
        <f>'WEEKLY COMPETITIVE REPORT'!T14</f>
        <v>-25.048363648851293</v>
      </c>
      <c r="U14" s="14">
        <f>'WEEKLY COMPETITIVE REPORT'!U14/Y4</f>
        <v>219093.17113630078</v>
      </c>
      <c r="V14" s="14">
        <f aca="true" t="shared" si="1" ref="V14:V20">P14/O14</f>
        <v>3935.3415633902705</v>
      </c>
      <c r="W14" s="25">
        <f aca="true" t="shared" si="2" ref="W14:W20">P14+U14</f>
        <v>309606.027094277</v>
      </c>
      <c r="X14" s="22">
        <f>'WEEKLY COMPETITIVE REPORT'!X14</f>
        <v>29526</v>
      </c>
      <c r="Y14" s="56">
        <f>'WEEKLY COMPETITIVE REPORT'!Y14</f>
        <v>42544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OTHER WOMAN</v>
      </c>
      <c r="D15" s="4" t="str">
        <f>'WEEKLY COMPETITIVE REPORT'!D15</f>
        <v>MAŠČEVANJE V VISKOIH PETAH</v>
      </c>
      <c r="E15" s="4" t="str">
        <f>'WEEKLY COMPETITIVE REPORT'!E15</f>
        <v>FOX</v>
      </c>
      <c r="F15" s="4" t="str">
        <f>'WEEKLY COMPETITIVE REPORT'!F15</f>
        <v>Blitz</v>
      </c>
      <c r="G15" s="37">
        <f>'WEEKLY COMPETITIVE REPORT'!G15</f>
        <v>1</v>
      </c>
      <c r="H15" s="37">
        <f>'WEEKLY COMPETITIVE REPORT'!H15</f>
        <v>9</v>
      </c>
      <c r="I15" s="14">
        <f>'WEEKLY COMPETITIVE REPORT'!I15/Y4</f>
        <v>43334.25490738181</v>
      </c>
      <c r="J15" s="14">
        <f>'WEEKLY COMPETITIVE REPORT'!J15/Y4</f>
        <v>0</v>
      </c>
      <c r="K15" s="22">
        <f>'WEEKLY COMPETITIVE REPORT'!K15</f>
        <v>5532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4814.917211931312</v>
      </c>
      <c r="O15" s="37">
        <f>'WEEKLY COMPETITIVE REPORT'!O15</f>
        <v>9</v>
      </c>
      <c r="P15" s="14">
        <f>'WEEKLY COMPETITIVE REPORT'!P15/Y4</f>
        <v>80517.00304119436</v>
      </c>
      <c r="Q15" s="14">
        <f>'WEEKLY COMPETITIVE REPORT'!Q15/Y4</f>
        <v>0</v>
      </c>
      <c r="R15" s="22">
        <f>'WEEKLY COMPETITIVE REPORT'!R15</f>
        <v>11648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0</v>
      </c>
      <c r="V15" s="14">
        <f t="shared" si="1"/>
        <v>8946.333671243818</v>
      </c>
      <c r="W15" s="25">
        <f t="shared" si="2"/>
        <v>80517.00304119436</v>
      </c>
      <c r="X15" s="22">
        <f>'WEEKLY COMPETITIVE REPORT'!X15</f>
        <v>0</v>
      </c>
      <c r="Y15" s="56">
        <f>'WEEKLY COMPETITIVE REPORT'!Y15</f>
        <v>11648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AMAZING SPIDER-MAN 2</v>
      </c>
      <c r="D16" s="4" t="str">
        <f>'WEEKLY COMPETITIVE REPORT'!D16</f>
        <v>NEVERJETNI SPIDER-MAN 2</v>
      </c>
      <c r="E16" s="4" t="str">
        <f>'WEEKLY COMPETITIVE REPORT'!E16</f>
        <v>SONY</v>
      </c>
      <c r="F16" s="4" t="str">
        <f>'WEEKLY COMPETITIVE REPORT'!F16</f>
        <v>CF</v>
      </c>
      <c r="G16" s="37">
        <f>'WEEKLY COMPETITIVE REPORT'!G16</f>
        <v>1</v>
      </c>
      <c r="H16" s="37">
        <f>'WEEKLY COMPETITIVE REPORT'!H16</f>
        <v>24</v>
      </c>
      <c r="I16" s="14">
        <f>'WEEKLY COMPETITIVE REPORT'!I16/Y4</f>
        <v>34617.08598285872</v>
      </c>
      <c r="J16" s="14">
        <f>'WEEKLY COMPETITIVE REPORT'!J16/Y4</f>
        <v>0</v>
      </c>
      <c r="K16" s="22">
        <f>'WEEKLY COMPETITIVE REPORT'!K16</f>
        <v>4047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1442.3785826191133</v>
      </c>
      <c r="O16" s="37">
        <f>'WEEKLY COMPETITIVE REPORT'!O16</f>
        <v>24</v>
      </c>
      <c r="P16" s="14">
        <f>'WEEKLY COMPETITIVE REPORT'!P16/Y4</f>
        <v>57475.808681227536</v>
      </c>
      <c r="Q16" s="14">
        <f>'WEEKLY COMPETITIVE REPORT'!Q16/Y4</f>
        <v>0</v>
      </c>
      <c r="R16" s="22">
        <f>'WEEKLY COMPETITIVE REPORT'!R16</f>
        <v>7657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1363.0080176942217</v>
      </c>
      <c r="V16" s="14">
        <f t="shared" si="1"/>
        <v>2394.825361717814</v>
      </c>
      <c r="W16" s="25">
        <f t="shared" si="2"/>
        <v>58838.81669892176</v>
      </c>
      <c r="X16" s="22">
        <f>'WEEKLY COMPETITIVE REPORT'!X16</f>
        <v>152</v>
      </c>
      <c r="Y16" s="56">
        <f>'WEEKLY COMPETITIVE REPORT'!Y16</f>
        <v>7809</v>
      </c>
    </row>
    <row r="17" spans="1:25" ht="12.75">
      <c r="A17" s="50">
        <v>4</v>
      </c>
      <c r="B17" s="4">
        <f>'WEEKLY COMPETITIVE REPORT'!B17</f>
        <v>2</v>
      </c>
      <c r="C17" s="4" t="str">
        <f>'WEEKLY COMPETITIVE REPORT'!C17</f>
        <v>NOAH</v>
      </c>
      <c r="D17" s="4" t="str">
        <f>'WEEKLY COMPETITIVE REPORT'!D17</f>
        <v>NOE</v>
      </c>
      <c r="E17" s="4" t="str">
        <f>'WEEKLY COMPETITIVE REPORT'!E17</f>
        <v>PAR</v>
      </c>
      <c r="F17" s="4" t="str">
        <f>'WEEKLY COMPETITIVE REPORT'!F17</f>
        <v>Karantanija</v>
      </c>
      <c r="G17" s="37">
        <f>'WEEKLY COMPETITIVE REPORT'!G17</f>
        <v>4</v>
      </c>
      <c r="H17" s="37">
        <f>'WEEKLY COMPETITIVE REPORT'!H17</f>
        <v>10</v>
      </c>
      <c r="I17" s="14">
        <f>'WEEKLY COMPETITIVE REPORT'!I17/Y4</f>
        <v>12019.629527232513</v>
      </c>
      <c r="J17" s="14">
        <f>'WEEKLY COMPETITIVE REPORT'!J17/Y4</f>
        <v>29950.23500138236</v>
      </c>
      <c r="K17" s="22">
        <f>'WEEKLY COMPETITIVE REPORT'!K17</f>
        <v>1454</v>
      </c>
      <c r="L17" s="22">
        <f>'WEEKLY COMPETITIVE REPORT'!L17</f>
        <v>3617</v>
      </c>
      <c r="M17" s="64">
        <f>'WEEKLY COMPETITIVE REPORT'!M17</f>
        <v>-59.86799593833656</v>
      </c>
      <c r="N17" s="14">
        <f t="shared" si="0"/>
        <v>1201.9629527232514</v>
      </c>
      <c r="O17" s="37">
        <f>'WEEKLY COMPETITIVE REPORT'!O17</f>
        <v>10</v>
      </c>
      <c r="P17" s="14">
        <f>'WEEKLY COMPETITIVE REPORT'!P17/Y4</f>
        <v>20952.4467790987</v>
      </c>
      <c r="Q17" s="14">
        <f>'WEEKLY COMPETITIVE REPORT'!Q17/Y4</f>
        <v>45312.41360243296</v>
      </c>
      <c r="R17" s="22">
        <f>'WEEKLY COMPETITIVE REPORT'!R17</f>
        <v>2817</v>
      </c>
      <c r="S17" s="22">
        <f>'WEEKLY COMPETITIVE REPORT'!S17</f>
        <v>5644</v>
      </c>
      <c r="T17" s="64">
        <f>'WEEKLY COMPETITIVE REPORT'!T17</f>
        <v>-53.76002928704353</v>
      </c>
      <c r="U17" s="14">
        <f>'WEEKLY COMPETITIVE REPORT'!U17/Y4</f>
        <v>151672.65689798174</v>
      </c>
      <c r="V17" s="14">
        <f t="shared" si="1"/>
        <v>2095.24467790987</v>
      </c>
      <c r="W17" s="25">
        <f t="shared" si="2"/>
        <v>172625.10367708045</v>
      </c>
      <c r="X17" s="22">
        <f>'WEEKLY COMPETITIVE REPORT'!X17</f>
        <v>19956</v>
      </c>
      <c r="Y17" s="56">
        <f>'WEEKLY COMPETITIVE REPORT'!Y17</f>
        <v>22773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ATOMSKI ZDESNA</v>
      </c>
      <c r="D18" s="4" t="str">
        <f>'WEEKLY COMPETITIVE REPORT'!D18</f>
        <v>ATOMSKI Z DESNE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1</v>
      </c>
      <c r="H18" s="37">
        <f>'WEEKLY COMPETITIVE REPORT'!H18</f>
        <v>9</v>
      </c>
      <c r="I18" s="14">
        <f>'WEEKLY COMPETITIVE REPORT'!I18/Y4</f>
        <v>11495.714680674591</v>
      </c>
      <c r="J18" s="14">
        <f>'WEEKLY COMPETITIVE REPORT'!J18/Y4</f>
        <v>0</v>
      </c>
      <c r="K18" s="22">
        <f>'WEEKLY COMPETITIVE REPORT'!K18</f>
        <v>1445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1277.3016311860656</v>
      </c>
      <c r="O18" s="37">
        <f>'WEEKLY COMPETITIVE REPORT'!O18</f>
        <v>9</v>
      </c>
      <c r="P18" s="14">
        <f>'WEEKLY COMPETITIVE REPORT'!P18/Y4</f>
        <v>18529.167818634225</v>
      </c>
      <c r="Q18" s="14">
        <f>'WEEKLY COMPETITIVE REPORT'!Q18/Y4</f>
        <v>0</v>
      </c>
      <c r="R18" s="22">
        <f>'WEEKLY COMPETITIVE REPORT'!R18</f>
        <v>2536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0</v>
      </c>
      <c r="V18" s="14">
        <f t="shared" si="1"/>
        <v>2058.796424292692</v>
      </c>
      <c r="W18" s="25">
        <f t="shared" si="2"/>
        <v>18529.167818634225</v>
      </c>
      <c r="X18" s="22">
        <f>'WEEKLY COMPETITIVE REPORT'!X18</f>
        <v>0</v>
      </c>
      <c r="Y18" s="56">
        <f>'WEEKLY COMPETITIVE REPORT'!Y18</f>
        <v>2536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TINKERBELL AND THE PIRATE FAIRY</v>
      </c>
      <c r="D19" s="4" t="str">
        <f>'WEEKLY COMPETITIVE REPORT'!D19</f>
        <v>ZVONČICA IN PIRATSKA VILA</v>
      </c>
      <c r="E19" s="4" t="str">
        <f>'WEEKLY COMPETITIVE REPORT'!E19</f>
        <v>BVI</v>
      </c>
      <c r="F19" s="4" t="str">
        <f>'WEEKLY COMPETITIVE REPORT'!F19</f>
        <v>CENEX</v>
      </c>
      <c r="G19" s="37">
        <f>'WEEKLY COMPETITIVE REPORT'!G19</f>
        <v>2</v>
      </c>
      <c r="H19" s="37">
        <f>'WEEKLY COMPETITIVE REPORT'!H19</f>
        <v>9</v>
      </c>
      <c r="I19" s="14">
        <f>'WEEKLY COMPETITIVE REPORT'!I19/Y4</f>
        <v>7831.07547691457</v>
      </c>
      <c r="J19" s="14">
        <f>'WEEKLY COMPETITIVE REPORT'!J19/Y4</f>
        <v>8939.729057229748</v>
      </c>
      <c r="K19" s="22">
        <f>'WEEKLY COMPETITIVE REPORT'!K19</f>
        <v>1145</v>
      </c>
      <c r="L19" s="22">
        <f>'WEEKLY COMPETITIVE REPORT'!L19</f>
        <v>1264</v>
      </c>
      <c r="M19" s="64">
        <f>'WEEKLY COMPETITIVE REPORT'!M19</f>
        <v>-12.401422607082111</v>
      </c>
      <c r="N19" s="14">
        <f t="shared" si="0"/>
        <v>870.1194974349522</v>
      </c>
      <c r="O19" s="37">
        <f>'WEEKLY COMPETITIVE REPORT'!O19</f>
        <v>9</v>
      </c>
      <c r="P19" s="14">
        <f>'WEEKLY COMPETITIVE REPORT'!P19/Y4</f>
        <v>14795.410561238594</v>
      </c>
      <c r="Q19" s="14">
        <f>'WEEKLY COMPETITIVE REPORT'!Q19/Y4</f>
        <v>19384.849322643073</v>
      </c>
      <c r="R19" s="22">
        <f>'WEEKLY COMPETITIVE REPORT'!R19</f>
        <v>2355</v>
      </c>
      <c r="S19" s="22">
        <f>'WEEKLY COMPETITIVE REPORT'!S19</f>
        <v>2783</v>
      </c>
      <c r="T19" s="64">
        <f>'WEEKLY COMPETITIVE REPORT'!T19</f>
        <v>-23.67539043000785</v>
      </c>
      <c r="U19" s="14">
        <f>'WEEKLY COMPETITIVE REPORT'!U19/Y4</f>
        <v>19384.849322643073</v>
      </c>
      <c r="V19" s="14">
        <f t="shared" si="1"/>
        <v>1643.9345068042883</v>
      </c>
      <c r="W19" s="25">
        <f t="shared" si="2"/>
        <v>34180.25988388166</v>
      </c>
      <c r="X19" s="22">
        <f>'WEEKLY COMPETITIVE REPORT'!X19</f>
        <v>2783</v>
      </c>
      <c r="Y19" s="56">
        <f>'WEEKLY COMPETITIVE REPORT'!Y19</f>
        <v>5138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TRANSENDENCE</v>
      </c>
      <c r="D20" s="4" t="str">
        <f>'WEEKLY COMPETITIVE REPORT'!D20</f>
        <v>TRANSENDENCA</v>
      </c>
      <c r="E20" s="4" t="str">
        <f>'WEEKLY COMPETITIVE REPORT'!E20</f>
        <v>IND</v>
      </c>
      <c r="F20" s="4" t="str">
        <f>'WEEKLY COMPETITIVE REPORT'!F20</f>
        <v>FIVIA</v>
      </c>
      <c r="G20" s="37">
        <f>'WEEKLY COMPETITIVE REPORT'!G20</f>
        <v>2</v>
      </c>
      <c r="H20" s="37">
        <f>'WEEKLY COMPETITIVE REPORT'!H20</f>
        <v>9</v>
      </c>
      <c r="I20" s="14">
        <f>'WEEKLY COMPETITIVE REPORT'!I20/Y4</f>
        <v>5440.973182195189</v>
      </c>
      <c r="J20" s="14">
        <f>'WEEKLY COMPETITIVE REPORT'!J20/Y4</f>
        <v>12496.54409731822</v>
      </c>
      <c r="K20" s="22">
        <f>'WEEKLY COMPETITIVE REPORT'!K20</f>
        <v>686</v>
      </c>
      <c r="L20" s="22">
        <f>'WEEKLY COMPETITIVE REPORT'!L20</f>
        <v>1585</v>
      </c>
      <c r="M20" s="64">
        <f>'WEEKLY COMPETITIVE REPORT'!M20</f>
        <v>-56.46017699115044</v>
      </c>
      <c r="N20" s="14">
        <f t="shared" si="0"/>
        <v>604.5525757994654</v>
      </c>
      <c r="O20" s="37">
        <f>'WEEKLY COMPETITIVE REPORT'!O20</f>
        <v>9</v>
      </c>
      <c r="P20" s="14">
        <f>'WEEKLY COMPETITIVE REPORT'!P20/Y4</f>
        <v>9232.789604644733</v>
      </c>
      <c r="Q20" s="14">
        <f>'WEEKLY COMPETITIVE REPORT'!Q20/Y4</f>
        <v>19364.11390655239</v>
      </c>
      <c r="R20" s="22">
        <f>'WEEKLY COMPETITIVE REPORT'!R20</f>
        <v>1311</v>
      </c>
      <c r="S20" s="22">
        <f>'WEEKLY COMPETITIVE REPORT'!S20</f>
        <v>2666</v>
      </c>
      <c r="T20" s="64">
        <f>'WEEKLY COMPETITIVE REPORT'!T20</f>
        <v>-52.32010279840091</v>
      </c>
      <c r="U20" s="14">
        <f>'WEEKLY COMPETITIVE REPORT'!U20/Y4</f>
        <v>19364.11390655239</v>
      </c>
      <c r="V20" s="14">
        <f t="shared" si="1"/>
        <v>1025.8655116271925</v>
      </c>
      <c r="W20" s="25">
        <f t="shared" si="2"/>
        <v>28596.903511197124</v>
      </c>
      <c r="X20" s="22">
        <f>'WEEKLY COMPETITIVE REPORT'!X20</f>
        <v>2666</v>
      </c>
      <c r="Y20" s="56">
        <f>'WEEKLY COMPETITIVE REPORT'!Y20</f>
        <v>3977</v>
      </c>
    </row>
    <row r="21" spans="1:25" ht="12.75">
      <c r="A21" s="50">
        <v>8</v>
      </c>
      <c r="B21" s="4">
        <f>'WEEKLY COMPETITIVE REPORT'!B21</f>
        <v>4</v>
      </c>
      <c r="C21" s="4" t="str">
        <f>'WEEKLY COMPETITIVE REPORT'!C21</f>
        <v>NEED FOR SPEED</v>
      </c>
      <c r="D21" s="4" t="str">
        <f>'WEEKLY COMPETITIVE REPORT'!D21</f>
        <v>NEED FOR SPEED: ŽELJA PO HITROSTI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6</v>
      </c>
      <c r="H21" s="37">
        <f>'WEEKLY COMPETITIVE REPORT'!H21</f>
        <v>10</v>
      </c>
      <c r="I21" s="14">
        <f>'WEEKLY COMPETITIVE REPORT'!I21/Y4</f>
        <v>4628.14487144042</v>
      </c>
      <c r="J21" s="14">
        <f>'WEEKLY COMPETITIVE REPORT'!J21/Y4</f>
        <v>12649.986176389271</v>
      </c>
      <c r="K21" s="22">
        <f>'WEEKLY COMPETITIVE REPORT'!K21</f>
        <v>627</v>
      </c>
      <c r="L21" s="22">
        <f>'WEEKLY COMPETITIVE REPORT'!L21</f>
        <v>1530</v>
      </c>
      <c r="M21" s="64">
        <f>'WEEKLY COMPETITIVE REPORT'!M21</f>
        <v>-63.4138345536007</v>
      </c>
      <c r="N21" s="14">
        <f aca="true" t="shared" si="3" ref="N21:N33">I21/H21</f>
        <v>462.81448714404195</v>
      </c>
      <c r="O21" s="37">
        <f>'WEEKLY COMPETITIVE REPORT'!O21</f>
        <v>10</v>
      </c>
      <c r="P21" s="14">
        <f>'WEEKLY COMPETITIVE REPORT'!P21/Y4</f>
        <v>7869.781586950511</v>
      </c>
      <c r="Q21" s="14">
        <f>'WEEKLY COMPETITIVE REPORT'!Q21/Y4</f>
        <v>19559.02681780481</v>
      </c>
      <c r="R21" s="22">
        <f>'WEEKLY COMPETITIVE REPORT'!R21</f>
        <v>1099</v>
      </c>
      <c r="S21" s="22">
        <f>'WEEKLY COMPETITIVE REPORT'!S21</f>
        <v>2427</v>
      </c>
      <c r="T21" s="64">
        <f>'WEEKLY COMPETITIVE REPORT'!T21</f>
        <v>-59.763940914552265</v>
      </c>
      <c r="U21" s="14">
        <f>'WEEKLY COMPETITIVE REPORT'!U21/Y4</f>
        <v>137016.86480508707</v>
      </c>
      <c r="V21" s="14">
        <f aca="true" t="shared" si="4" ref="V21:V33">P21/O21</f>
        <v>786.9781586950511</v>
      </c>
      <c r="W21" s="25">
        <f aca="true" t="shared" si="5" ref="W21:W33">P21+U21</f>
        <v>144886.64639203757</v>
      </c>
      <c r="X21" s="22">
        <f>'WEEKLY COMPETITIVE REPORT'!X21</f>
        <v>17475</v>
      </c>
      <c r="Y21" s="56">
        <f>'WEEKLY COMPETITIVE REPORT'!Y21</f>
        <v>18574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DIVERGENT</v>
      </c>
      <c r="D22" s="4" t="str">
        <f>'WEEKLY COMPETITIVE REPORT'!D22</f>
        <v>RAZCEPLJENI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5</v>
      </c>
      <c r="H22" s="37">
        <f>'WEEKLY COMPETITIVE REPORT'!H22</f>
        <v>11</v>
      </c>
      <c r="I22" s="14">
        <f>'WEEKLY COMPETITIVE REPORT'!I22/Y4</f>
        <v>3682.60989770528</v>
      </c>
      <c r="J22" s="14">
        <f>'WEEKLY COMPETITIVE REPORT'!J22/Y4</f>
        <v>5497.649986176389</v>
      </c>
      <c r="K22" s="22">
        <f>'WEEKLY COMPETITIVE REPORT'!K22</f>
        <v>433</v>
      </c>
      <c r="L22" s="22">
        <f>'WEEKLY COMPETITIVE REPORT'!L22</f>
        <v>655</v>
      </c>
      <c r="M22" s="64">
        <f>'WEEKLY COMPETITIVE REPORT'!M22</f>
        <v>-33.01483530299221</v>
      </c>
      <c r="N22" s="14">
        <f t="shared" si="3"/>
        <v>334.7827179732073</v>
      </c>
      <c r="O22" s="37">
        <f>'WEEKLY COMPETITIVE REPORT'!O22</f>
        <v>11</v>
      </c>
      <c r="P22" s="14">
        <f>'WEEKLY COMPETITIVE REPORT'!P22/Y4</f>
        <v>7246.336743157312</v>
      </c>
      <c r="Q22" s="14">
        <f>'WEEKLY COMPETITIVE REPORT'!Q22/Y4</f>
        <v>9447.055570915123</v>
      </c>
      <c r="R22" s="22">
        <f>'WEEKLY COMPETITIVE REPORT'!R22</f>
        <v>932</v>
      </c>
      <c r="S22" s="22">
        <f>'WEEKLY COMPETITIVE REPORT'!S22</f>
        <v>1176</v>
      </c>
      <c r="T22" s="64">
        <f>'WEEKLY COMPETITIVE REPORT'!T22</f>
        <v>-23.29528826455956</v>
      </c>
      <c r="U22" s="14">
        <f>'WEEKLY COMPETITIVE REPORT'!U22/Y4</f>
        <v>51234.448437931984</v>
      </c>
      <c r="V22" s="14">
        <f t="shared" si="4"/>
        <v>658.7578857415739</v>
      </c>
      <c r="W22" s="25">
        <f t="shared" si="5"/>
        <v>58480.7851810893</v>
      </c>
      <c r="X22" s="22">
        <f>'WEEKLY COMPETITIVE REPORT'!X22</f>
        <v>6580</v>
      </c>
      <c r="Y22" s="56">
        <f>'WEEKLY COMPETITIVE REPORT'!Y22</f>
        <v>7512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MINISCULE</v>
      </c>
      <c r="D23" s="4" t="str">
        <f>'WEEKLY COMPETITIVE REPORT'!D23</f>
        <v>DROBIŽKI</v>
      </c>
      <c r="E23" s="4" t="str">
        <f>'WEEKLY COMPETITIVE REPORT'!E23</f>
        <v>IND</v>
      </c>
      <c r="F23" s="4" t="str">
        <f>'WEEKLY COMPETITIVE REPORT'!F23</f>
        <v>Karantanija</v>
      </c>
      <c r="G23" s="37">
        <f>'WEEKLY COMPETITIVE REPORT'!G23</f>
        <v>1</v>
      </c>
      <c r="H23" s="37">
        <f>'WEEKLY COMPETITIVE REPORT'!H23</f>
        <v>9</v>
      </c>
      <c r="I23" s="14">
        <f>'WEEKLY COMPETITIVE REPORT'!I23/Y4</f>
        <v>3277.578103400608</v>
      </c>
      <c r="J23" s="14">
        <f>'WEEKLY COMPETITIVE REPORT'!J23/Y4</f>
        <v>0</v>
      </c>
      <c r="K23" s="22">
        <f>'WEEKLY COMPETITIVE REPORT'!K23</f>
        <v>473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364.1753448222898</v>
      </c>
      <c r="O23" s="37">
        <f>'WEEKLY COMPETITIVE REPORT'!O23</f>
        <v>9</v>
      </c>
      <c r="P23" s="14">
        <f>'WEEKLY COMPETITIVE REPORT'!P23/Y4</f>
        <v>6964.335084324025</v>
      </c>
      <c r="Q23" s="14">
        <f>'WEEKLY COMPETITIVE REPORT'!Q23/Y4</f>
        <v>0</v>
      </c>
      <c r="R23" s="22">
        <f>'WEEKLY COMPETITIVE REPORT'!R23</f>
        <v>1141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1790.157589162289</v>
      </c>
      <c r="V23" s="14">
        <f t="shared" si="4"/>
        <v>773.8150093693362</v>
      </c>
      <c r="W23" s="25">
        <f t="shared" si="5"/>
        <v>8754.492673486315</v>
      </c>
      <c r="X23" s="22">
        <f>'WEEKLY COMPETITIVE REPORT'!X23</f>
        <v>402</v>
      </c>
      <c r="Y23" s="56">
        <f>'WEEKLY COMPETITIVE REPORT'!Y23</f>
        <v>1543</v>
      </c>
    </row>
    <row r="24" spans="1:25" ht="12.75">
      <c r="A24" s="50">
        <v>11</v>
      </c>
      <c r="B24" s="4">
        <f>'WEEKLY COMPETITIVE REPORT'!B24</f>
        <v>3</v>
      </c>
      <c r="C24" s="4" t="str">
        <f>'WEEKLY COMPETITIVE REPORT'!C24</f>
        <v>CAPTAIN AMERICA: WINTER SOLDIER</v>
      </c>
      <c r="D24" s="4" t="str">
        <f>'WEEKLY COMPETITIVE REPORT'!D24</f>
        <v>STOTNIK AMERIKA: ZIMSKI VOJAK</v>
      </c>
      <c r="E24" s="4" t="str">
        <f>'WEEKLY COMPETITIVE REPORT'!E24</f>
        <v>BVI</v>
      </c>
      <c r="F24" s="4" t="str">
        <f>'WEEKLY COMPETITIVE REPORT'!F24</f>
        <v>CENEX</v>
      </c>
      <c r="G24" s="37">
        <f>'WEEKLY COMPETITIVE REPORT'!G24</f>
        <v>4</v>
      </c>
      <c r="H24" s="37">
        <f>'WEEKLY COMPETITIVE REPORT'!H24</f>
        <v>16</v>
      </c>
      <c r="I24" s="14">
        <f>'WEEKLY COMPETITIVE REPORT'!I24/Y4</f>
        <v>3266.5192148189103</v>
      </c>
      <c r="J24" s="14">
        <f>'WEEKLY COMPETITIVE REPORT'!J24/Y4</f>
        <v>12409.45534973735</v>
      </c>
      <c r="K24" s="22">
        <f>'WEEKLY COMPETITIVE REPORT'!K24</f>
        <v>395</v>
      </c>
      <c r="L24" s="22">
        <f>'WEEKLY COMPETITIVE REPORT'!L24</f>
        <v>1462</v>
      </c>
      <c r="M24" s="64">
        <f>'WEEKLY COMPETITIVE REPORT'!M24</f>
        <v>-73.67717500278489</v>
      </c>
      <c r="N24" s="14">
        <f t="shared" si="3"/>
        <v>204.1574509261819</v>
      </c>
      <c r="O24" s="37">
        <f>'WEEKLY COMPETITIVE REPORT'!O24</f>
        <v>16</v>
      </c>
      <c r="P24" s="14">
        <f>'WEEKLY COMPETITIVE REPORT'!P24/Y4</f>
        <v>6056.1238595521145</v>
      </c>
      <c r="Q24" s="14">
        <f>'WEEKLY COMPETITIVE REPORT'!Q24/Y4</f>
        <v>19659.9391761128</v>
      </c>
      <c r="R24" s="22">
        <f>'WEEKLY COMPETITIVE REPORT'!R24</f>
        <v>798</v>
      </c>
      <c r="S24" s="22">
        <f>'WEEKLY COMPETITIVE REPORT'!S24</f>
        <v>2457</v>
      </c>
      <c r="T24" s="64">
        <f>'WEEKLY COMPETITIVE REPORT'!T24</f>
        <v>-69.19561243144425</v>
      </c>
      <c r="U24" s="14">
        <f>'WEEKLY COMPETITIVE REPORT'!U24/Y4</f>
        <v>70317.9430467238</v>
      </c>
      <c r="V24" s="14">
        <f t="shared" si="4"/>
        <v>378.50774122200716</v>
      </c>
      <c r="W24" s="25">
        <f t="shared" si="5"/>
        <v>76374.06690627591</v>
      </c>
      <c r="X24" s="22">
        <f>'WEEKLY COMPETITIVE REPORT'!X24</f>
        <v>9158</v>
      </c>
      <c r="Y24" s="56">
        <f>'WEEKLY COMPETITIVE REPORT'!Y24</f>
        <v>9956</v>
      </c>
    </row>
    <row r="25" spans="1:25" ht="12.75">
      <c r="A25" s="50">
        <v>12</v>
      </c>
      <c r="B25" s="4">
        <f>'WEEKLY COMPETITIVE REPORT'!B25</f>
        <v>11</v>
      </c>
      <c r="C25" s="4" t="str">
        <f>'WEEKLY COMPETITIVE REPORT'!C25</f>
        <v>MR. PEABODY AND SHERMAN</v>
      </c>
      <c r="D25" s="4" t="str">
        <f>'WEEKLY COMPETITIVE REPORT'!D25</f>
        <v>PUSTOLOVŠČINE GOSPODA PEABODYJA IN SHERMANA</v>
      </c>
      <c r="E25" s="4" t="str">
        <f>'WEEKLY COMPETITIVE REPORT'!E25</f>
        <v>FOX</v>
      </c>
      <c r="F25" s="4" t="str">
        <f>'WEEKLY COMPETITIVE REPORT'!F25</f>
        <v>Blitz</v>
      </c>
      <c r="G25" s="37">
        <f>'WEEKLY COMPETITIVE REPORT'!G25</f>
        <v>8</v>
      </c>
      <c r="H25" s="37">
        <f>'WEEKLY COMPETITIVE REPORT'!H25</f>
        <v>24</v>
      </c>
      <c r="I25" s="14">
        <f>'WEEKLY COMPETITIVE REPORT'!I25/Y4</f>
        <v>1564.8327343102017</v>
      </c>
      <c r="J25" s="14">
        <f>'WEEKLY COMPETITIVE REPORT'!J25/Y4</f>
        <v>3071.6063035664915</v>
      </c>
      <c r="K25" s="22">
        <f>'WEEKLY COMPETITIVE REPORT'!K25</f>
        <v>208</v>
      </c>
      <c r="L25" s="22">
        <f>'WEEKLY COMPETITIVE REPORT'!L25</f>
        <v>415</v>
      </c>
      <c r="M25" s="64">
        <f>'WEEKLY COMPETITIVE REPORT'!M25</f>
        <v>-49.05490549054905</v>
      </c>
      <c r="N25" s="14">
        <f t="shared" si="3"/>
        <v>65.20136392959174</v>
      </c>
      <c r="O25" s="37">
        <f>'WEEKLY COMPETITIVE REPORT'!O25</f>
        <v>24</v>
      </c>
      <c r="P25" s="14">
        <f>'WEEKLY COMPETITIVE REPORT'!P25/Y4</f>
        <v>3914.8465579209287</v>
      </c>
      <c r="Q25" s="14">
        <f>'WEEKLY COMPETITIVE REPORT'!Q25/Y4</f>
        <v>5879.181642244954</v>
      </c>
      <c r="R25" s="22">
        <f>'WEEKLY COMPETITIVE REPORT'!R25</f>
        <v>615</v>
      </c>
      <c r="S25" s="22">
        <f>'WEEKLY COMPETITIVE REPORT'!S25</f>
        <v>822</v>
      </c>
      <c r="T25" s="64">
        <f>'WEEKLY COMPETITIVE REPORT'!T25</f>
        <v>-33.41170938161298</v>
      </c>
      <c r="U25" s="14">
        <f>'WEEKLY COMPETITIVE REPORT'!U25/Y4</f>
        <v>112701.13353607962</v>
      </c>
      <c r="V25" s="14">
        <f t="shared" si="4"/>
        <v>163.1186065800387</v>
      </c>
      <c r="W25" s="25">
        <f t="shared" si="5"/>
        <v>116615.98009400055</v>
      </c>
      <c r="X25" s="22">
        <f>'WEEKLY COMPETITIVE REPORT'!X25</f>
        <v>15296</v>
      </c>
      <c r="Y25" s="56">
        <f>'WEEKLY COMPETITIVE REPORT'!Y25</f>
        <v>15911</v>
      </c>
    </row>
    <row r="26" spans="1:25" ht="12.75" customHeight="1">
      <c r="A26" s="50">
        <v>13</v>
      </c>
      <c r="B26" s="4">
        <f>'WEEKLY COMPETITIVE REPORT'!B26</f>
        <v>15</v>
      </c>
      <c r="C26" s="4" t="str">
        <f>'WEEKLY COMPETITIVE REPORT'!C26</f>
        <v>NEBRASKA</v>
      </c>
      <c r="D26" s="4" t="str">
        <f>'WEEKLY COMPETITIVE REPORT'!D26</f>
        <v>NEBRASKA</v>
      </c>
      <c r="E26" s="4" t="str">
        <f>'WEEKLY COMPETITIVE REPORT'!E26</f>
        <v>SONY</v>
      </c>
      <c r="F26" s="4" t="str">
        <f>'WEEKLY COMPETITIVE REPORT'!F26</f>
        <v>CF</v>
      </c>
      <c r="G26" s="37">
        <f>'WEEKLY COMPETITIVE REPORT'!G26</f>
        <v>2</v>
      </c>
      <c r="H26" s="37">
        <f>'WEEKLY COMPETITIVE REPORT'!H26</f>
        <v>2</v>
      </c>
      <c r="I26" s="14">
        <f>'WEEKLY COMPETITIVE REPORT'!I26/Y4</f>
        <v>1553.7738457285043</v>
      </c>
      <c r="J26" s="14">
        <f>'WEEKLY COMPETITIVE REPORT'!J26/Y4</f>
        <v>1954.65855681504</v>
      </c>
      <c r="K26" s="22">
        <f>'WEEKLY COMPETITIVE REPORT'!K26</f>
        <v>253</v>
      </c>
      <c r="L26" s="22">
        <f>'WEEKLY COMPETITIVE REPORT'!L26</f>
        <v>313</v>
      </c>
      <c r="M26" s="64">
        <f>'WEEKLY COMPETITIVE REPORT'!M26</f>
        <v>-20.509193776520505</v>
      </c>
      <c r="N26" s="14">
        <f t="shared" si="3"/>
        <v>776.8869228642521</v>
      </c>
      <c r="O26" s="37">
        <f>'WEEKLY COMPETITIVE REPORT'!O26</f>
        <v>2</v>
      </c>
      <c r="P26" s="14">
        <f>'WEEKLY COMPETITIVE REPORT'!P26/Y4</f>
        <v>2659.662703898258</v>
      </c>
      <c r="Q26" s="14">
        <f>'WEEKLY COMPETITIVE REPORT'!Q26/Y4</f>
        <v>3804.257672103953</v>
      </c>
      <c r="R26" s="22">
        <f>'WEEKLY COMPETITIVE REPORT'!R26</f>
        <v>440</v>
      </c>
      <c r="S26" s="22">
        <f>'WEEKLY COMPETITIVE REPORT'!S26</f>
        <v>637</v>
      </c>
      <c r="T26" s="64">
        <f>'WEEKLY COMPETITIVE REPORT'!T26</f>
        <v>-30.087209302325576</v>
      </c>
      <c r="U26" s="14">
        <f>'WEEKLY COMPETITIVE REPORT'!U26/Y4</f>
        <v>3804.257672103953</v>
      </c>
      <c r="V26" s="14">
        <f t="shared" si="4"/>
        <v>1329.831351949129</v>
      </c>
      <c r="W26" s="25">
        <f t="shared" si="5"/>
        <v>6463.920376002211</v>
      </c>
      <c r="X26" s="22">
        <f>'WEEKLY COMPETITIVE REPORT'!X26</f>
        <v>637</v>
      </c>
      <c r="Y26" s="56">
        <f>'WEEKLY COMPETITIVE REPORT'!Y26</f>
        <v>1077</v>
      </c>
    </row>
    <row r="27" spans="1:25" ht="12.75" customHeight="1">
      <c r="A27" s="50">
        <v>14</v>
      </c>
      <c r="B27" s="4">
        <f>'WEEKLY COMPETITIVE REPORT'!B27</f>
        <v>9</v>
      </c>
      <c r="C27" s="4" t="str">
        <f>'WEEKLY COMPETITIVE REPORT'!C27</f>
        <v>THE MASK OF DEMOCRACY</v>
      </c>
      <c r="D27" s="4" t="str">
        <f>'WEEKLY COMPETITIVE REPORT'!D27</f>
        <v>MASKA DEMOKRACIJE</v>
      </c>
      <c r="E27" s="4" t="str">
        <f>'WEEKLY COMPETITIVE REPORT'!E27</f>
        <v>IND</v>
      </c>
      <c r="F27" s="4" t="str">
        <f>'WEEKLY COMPETITIVE REPORT'!F27</f>
        <v>KZC</v>
      </c>
      <c r="G27" s="37">
        <f>'WEEKLY COMPETITIVE REPORT'!G27</f>
        <v>2</v>
      </c>
      <c r="H27" s="37">
        <f>'WEEKLY COMPETITIVE REPORT'!H27</f>
        <v>6</v>
      </c>
      <c r="I27" s="14">
        <f>'WEEKLY COMPETITIVE REPORT'!I27/Y4</f>
        <v>1299.4194083494608</v>
      </c>
      <c r="J27" s="14">
        <f>'WEEKLY COMPETITIVE REPORT'!J27/Y17</f>
        <v>0.07930443946779081</v>
      </c>
      <c r="K27" s="22">
        <f>'WEEKLY COMPETITIVE REPORT'!K27</f>
        <v>256</v>
      </c>
      <c r="L27" s="22">
        <f>'WEEKLY COMPETITIVE REPORT'!L27</f>
        <v>477</v>
      </c>
      <c r="M27" s="64">
        <f>'WEEKLY COMPETITIVE REPORT'!M27</f>
        <v>-47.95127353266888</v>
      </c>
      <c r="N27" s="14">
        <f t="shared" si="3"/>
        <v>216.5699013915768</v>
      </c>
      <c r="O27" s="37">
        <f>'WEEKLY COMPETITIVE REPORT'!O27</f>
        <v>6</v>
      </c>
      <c r="P27" s="14">
        <f>'WEEKLY COMPETITIVE REPORT'!P27/Y4</f>
        <v>2640.3096488802876</v>
      </c>
      <c r="Q27" s="14">
        <f>'WEEKLY COMPETITIVE REPORT'!Q27/Y17</f>
        <v>0.1973389540245027</v>
      </c>
      <c r="R27" s="22">
        <f>'WEEKLY COMPETITIVE REPORT'!R27</f>
        <v>504</v>
      </c>
      <c r="S27" s="22">
        <f>'WEEKLY COMPETITIVE REPORT'!S27</f>
        <v>1219</v>
      </c>
      <c r="T27" s="64">
        <f>'WEEKLY COMPETITIVE REPORT'!T27</f>
        <v>-57.498887405429464</v>
      </c>
      <c r="U27" s="14">
        <f>'WEEKLY COMPETITIVE REPORT'!U27/Y17</f>
        <v>0.1973389540245027</v>
      </c>
      <c r="V27" s="14">
        <f t="shared" si="4"/>
        <v>440.0516081467146</v>
      </c>
      <c r="W27" s="25">
        <f t="shared" si="5"/>
        <v>2640.506987834312</v>
      </c>
      <c r="X27" s="22">
        <f>'WEEKLY COMPETITIVE REPORT'!X27</f>
        <v>1219</v>
      </c>
      <c r="Y27" s="56">
        <f>'WEEKLY COMPETITIVE REPORT'!Y27</f>
        <v>1723</v>
      </c>
    </row>
    <row r="28" spans="1:25" ht="12.75">
      <c r="A28" s="50">
        <v>15</v>
      </c>
      <c r="B28" s="4">
        <f>'WEEKLY COMPETITIVE REPORT'!B28</f>
        <v>8</v>
      </c>
      <c r="C28" s="4" t="str">
        <f>'WEEKLY COMPETITIVE REPORT'!C28</f>
        <v>GRAND BUDAPEST HOTEL</v>
      </c>
      <c r="D28" s="4" t="str">
        <f>'WEEKLY COMPETITIVE REPORT'!D28</f>
        <v>GRAND BUDAPEST HOTEL</v>
      </c>
      <c r="E28" s="4" t="str">
        <f>'WEEKLY COMPETITIVE REPORT'!E28</f>
        <v>FOX</v>
      </c>
      <c r="F28" s="4" t="str">
        <f>'WEEKLY COMPETITIVE REPORT'!F28</f>
        <v>Blitz</v>
      </c>
      <c r="G28" s="37">
        <f>'WEEKLY COMPETITIVE REPORT'!G28</f>
        <v>5</v>
      </c>
      <c r="H28" s="37">
        <f>'WEEKLY COMPETITIVE REPORT'!H28</f>
        <v>1</v>
      </c>
      <c r="I28" s="14">
        <f>'WEEKLY COMPETITIVE REPORT'!I28/Y4</f>
        <v>1024.3295548797346</v>
      </c>
      <c r="J28" s="14">
        <f>'WEEKLY COMPETITIVE REPORT'!J28/Y17</f>
        <v>0.1089887147060115</v>
      </c>
      <c r="K28" s="22">
        <f>'WEEKLY COMPETITIVE REPORT'!K28</f>
        <v>161</v>
      </c>
      <c r="L28" s="22">
        <f>'WEEKLY COMPETITIVE REPORT'!L28</f>
        <v>522</v>
      </c>
      <c r="M28" s="64">
        <f>'WEEKLY COMPETITIVE REPORT'!M28</f>
        <v>-70.14504431909751</v>
      </c>
      <c r="N28" s="14">
        <f t="shared" si="3"/>
        <v>1024.3295548797346</v>
      </c>
      <c r="O28" s="37">
        <f>'WEEKLY COMPETITIVE REPORT'!O28</f>
        <v>1</v>
      </c>
      <c r="P28" s="14">
        <f>'WEEKLY COMPETITIVE REPORT'!P28/Y4</f>
        <v>2571.191595244678</v>
      </c>
      <c r="Q28" s="14">
        <f>'WEEKLY COMPETITIVE REPORT'!Q28/Y17</f>
        <v>0.20550652087998947</v>
      </c>
      <c r="R28" s="22">
        <f>'WEEKLY COMPETITIVE REPORT'!R28</f>
        <v>428</v>
      </c>
      <c r="S28" s="22">
        <f>'WEEKLY COMPETITIVE REPORT'!S28</f>
        <v>1042</v>
      </c>
      <c r="T28" s="64">
        <f>'WEEKLY COMPETITIVE REPORT'!T28</f>
        <v>-60.256410256410255</v>
      </c>
      <c r="U28" s="14">
        <f>'WEEKLY COMPETITIVE REPORT'!U28/Y17</f>
        <v>1.4691081543933606</v>
      </c>
      <c r="V28" s="14">
        <f t="shared" si="4"/>
        <v>2571.191595244678</v>
      </c>
      <c r="W28" s="25">
        <f t="shared" si="5"/>
        <v>2572.6607033990713</v>
      </c>
      <c r="X28" s="22">
        <f>'WEEKLY COMPETITIVE REPORT'!W29</f>
        <v>8180</v>
      </c>
      <c r="Y28" s="56">
        <f>'WEEKLY COMPETITIVE REPORT'!X29</f>
        <v>1186</v>
      </c>
    </row>
    <row r="29" spans="1:25" ht="12.75">
      <c r="A29" s="50">
        <v>16</v>
      </c>
      <c r="B29" s="4">
        <f>'WEEKLY COMPETITIVE REPORT'!B29</f>
        <v>17</v>
      </c>
      <c r="C29" s="4" t="str">
        <f>'WEEKLY COMPETITIVE REPORT'!C29</f>
        <v>NYMPHOMANIAC - PART 2</v>
      </c>
      <c r="D29" s="4" t="str">
        <f>'WEEKLY COMPETITIVE REPORT'!D29</f>
        <v>NIMFOMANKA - 2. DEL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3</v>
      </c>
      <c r="H29" s="37">
        <f>'WEEKLY COMPETITIVE REPORT'!H29</f>
        <v>9</v>
      </c>
      <c r="I29" s="14">
        <f>'WEEKLY COMPETITIVE REPORT'!I29/Y4</f>
        <v>1045.0649709704173</v>
      </c>
      <c r="J29" s="14">
        <f>'WEEKLY COMPETITIVE REPORT'!J29/Y17</f>
        <v>0.07429851139507311</v>
      </c>
      <c r="K29" s="22">
        <f>'WEEKLY COMPETITIVE REPORT'!K29</f>
        <v>134</v>
      </c>
      <c r="L29" s="22">
        <f>'WEEKLY COMPETITIVE REPORT'!L29</f>
        <v>286</v>
      </c>
      <c r="M29" s="64">
        <f>'WEEKLY COMPETITIVE REPORT'!M29</f>
        <v>-55.319148936170215</v>
      </c>
      <c r="N29" s="14">
        <f t="shared" si="3"/>
        <v>116.11833010782415</v>
      </c>
      <c r="O29" s="37">
        <f>'WEEKLY COMPETITIVE REPORT'!O29</f>
        <v>9</v>
      </c>
      <c r="P29" s="14">
        <f>'WEEKLY COMPETITIVE REPORT'!P29/Y4</f>
        <v>2376.2786839922587</v>
      </c>
      <c r="Q29" s="14">
        <f>'WEEKLY COMPETITIVE REPORT'!Q29/Y17</f>
        <v>0.11004259430026786</v>
      </c>
      <c r="R29" s="22">
        <f>'WEEKLY COMPETITIVE REPORT'!R29</f>
        <v>342</v>
      </c>
      <c r="S29" s="22">
        <f>'WEEKLY COMPETITIVE REPORT'!S29</f>
        <v>438</v>
      </c>
      <c r="T29" s="64">
        <f>'WEEKLY COMPETITIVE REPORT'!T29</f>
        <v>-31.40462889066241</v>
      </c>
      <c r="U29" s="14" t="e">
        <f>'WEEKLY COMPETITIVE REPORT'!#REF!/Y4</f>
        <v>#REF!</v>
      </c>
      <c r="V29" s="14">
        <f t="shared" si="4"/>
        <v>264.03096488802873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1528</v>
      </c>
    </row>
    <row r="30" spans="1:25" ht="12.75">
      <c r="A30" s="51">
        <v>17</v>
      </c>
      <c r="B30" s="4">
        <f>'WEEKLY COMPETITIVE REPORT'!B30</f>
        <v>16</v>
      </c>
      <c r="C30" s="4" t="str">
        <f>'WEEKLY COMPETITIVE REPORT'!C30</f>
        <v>PANIKA</v>
      </c>
      <c r="D30" s="4" t="str">
        <f>'WEEKLY COMPETITIVE REPORT'!D30</f>
        <v>PANIKA</v>
      </c>
      <c r="E30" s="4" t="str">
        <f>'WEEKLY COMPETITIVE REPORT'!E30</f>
        <v>IND</v>
      </c>
      <c r="F30" s="4" t="str">
        <f>'WEEKLY COMPETITIVE REPORT'!F30</f>
        <v>Karantanija</v>
      </c>
      <c r="G30" s="37">
        <f>'WEEKLY COMPETITIVE REPORT'!G30</f>
        <v>9</v>
      </c>
      <c r="H30" s="37">
        <f>'WEEKLY COMPETITIVE REPORT'!H30</f>
        <v>10</v>
      </c>
      <c r="I30" s="14">
        <f>'WEEKLY COMPETITIVE REPORT'!I30/Y4</f>
        <v>1079.6239977882221</v>
      </c>
      <c r="J30" s="14">
        <f>'WEEKLY COMPETITIVE REPORT'!J30/Y17</f>
        <v>0.06630659113862908</v>
      </c>
      <c r="K30" s="22">
        <f>'WEEKLY COMPETITIVE REPORT'!K30</f>
        <v>131</v>
      </c>
      <c r="L30" s="22">
        <f>'WEEKLY COMPETITIVE REPORT'!L30</f>
        <v>276</v>
      </c>
      <c r="M30" s="64">
        <f>'WEEKLY COMPETITIVE REPORT'!M30</f>
        <v>-48.27814569536424</v>
      </c>
      <c r="N30" s="14">
        <f t="shared" si="3"/>
        <v>107.96239977882222</v>
      </c>
      <c r="O30" s="37">
        <f>'WEEKLY COMPETITIVE REPORT'!O30</f>
        <v>10</v>
      </c>
      <c r="P30" s="14">
        <f>'WEEKLY COMPETITIVE REPORT'!P30/Y4</f>
        <v>2069.394525850152</v>
      </c>
      <c r="Q30" s="14">
        <f>'WEEKLY COMPETITIVE REPORT'!Q30/Y17</f>
        <v>0.1161024019672419</v>
      </c>
      <c r="R30" s="22">
        <f>'WEEKLY COMPETITIVE REPORT'!R30</f>
        <v>274</v>
      </c>
      <c r="S30" s="22">
        <f>'WEEKLY COMPETITIVE REPORT'!S30</f>
        <v>492</v>
      </c>
      <c r="T30" s="64">
        <f>'WEEKLY COMPETITIVE REPORT'!T30</f>
        <v>-43.38124054462935</v>
      </c>
      <c r="U30" s="14">
        <f>'WEEKLY COMPETITIVE REPORT'!U30/Y4</f>
        <v>127358.30799004699</v>
      </c>
      <c r="V30" s="14">
        <f t="shared" si="4"/>
        <v>206.9394525850152</v>
      </c>
      <c r="W30" s="25">
        <f t="shared" si="5"/>
        <v>129427.70251589714</v>
      </c>
      <c r="X30" s="22">
        <f>'WEEKLY COMPETITIVE REPORT'!X30</f>
        <v>18452</v>
      </c>
      <c r="Y30" s="56">
        <f>'WEEKLY COMPETITIVE REPORT'!Y30</f>
        <v>18726</v>
      </c>
    </row>
    <row r="31" spans="1:25" ht="12.75">
      <c r="A31" s="50">
        <v>18</v>
      </c>
      <c r="B31" s="4">
        <f>'WEEKLY COMPETITIVE REPORT'!B31</f>
        <v>13</v>
      </c>
      <c r="C31" s="4" t="str">
        <f>'WEEKLY COMPETITIVE REPORT'!C31</f>
        <v>NON STOP</v>
      </c>
      <c r="D31" s="4" t="str">
        <f>'WEEKLY COMPETITIVE REPORT'!D31</f>
        <v>NONSTOP</v>
      </c>
      <c r="E31" s="4" t="str">
        <f>'WEEKLY COMPETITIVE REPORT'!E31</f>
        <v>IND</v>
      </c>
      <c r="F31" s="4" t="str">
        <f>'WEEKLY COMPETITIVE REPORT'!F31</f>
        <v>Blitz</v>
      </c>
      <c r="G31" s="37">
        <f>'WEEKLY COMPETITIVE REPORT'!G31</f>
        <v>7</v>
      </c>
      <c r="H31" s="37">
        <f>'WEEKLY COMPETITIVE REPORT'!H31</f>
        <v>6</v>
      </c>
      <c r="I31" s="14">
        <f>'WEEKLY COMPETITIVE REPORT'!I31/Y4</f>
        <v>969.0351119712468</v>
      </c>
      <c r="J31" s="14">
        <f>'WEEKLY COMPETITIVE REPORT'!J31/Y17</f>
        <v>0.10696877881702016</v>
      </c>
      <c r="K31" s="22">
        <f>'WEEKLY COMPETITIVE REPORT'!K31</f>
        <v>120</v>
      </c>
      <c r="L31" s="22">
        <f>'WEEKLY COMPETITIVE REPORT'!L31</f>
        <v>414</v>
      </c>
      <c r="M31" s="64">
        <f>'WEEKLY COMPETITIVE REPORT'!M31</f>
        <v>-71.22331691297208</v>
      </c>
      <c r="N31" s="14">
        <f t="shared" si="3"/>
        <v>161.5058519952078</v>
      </c>
      <c r="O31" s="37">
        <f>'WEEKLY COMPETITIVE REPORT'!O31</f>
        <v>6</v>
      </c>
      <c r="P31" s="14">
        <f>'WEEKLY COMPETITIVE REPORT'!P31/Y4</f>
        <v>1499.8617638927287</v>
      </c>
      <c r="Q31" s="14">
        <f>'WEEKLY COMPETITIVE REPORT'!Q31/Y17</f>
        <v>0.13516005796337768</v>
      </c>
      <c r="R31" s="22">
        <f>'WEEKLY COMPETITIVE REPORT'!R31</f>
        <v>193</v>
      </c>
      <c r="S31" s="22">
        <f>'WEEKLY COMPETITIVE REPORT'!S31</f>
        <v>540</v>
      </c>
      <c r="T31" s="64">
        <f>'WEEKLY COMPETITIVE REPORT'!T31</f>
        <v>-64.7498375568551</v>
      </c>
      <c r="U31" s="14">
        <f>'WEEKLY COMPETITIVE REPORT'!U31/Y4</f>
        <v>38158.695051147355</v>
      </c>
      <c r="V31" s="14">
        <f t="shared" si="4"/>
        <v>249.97696064878812</v>
      </c>
      <c r="W31" s="25">
        <f t="shared" si="5"/>
        <v>39658.55681504009</v>
      </c>
      <c r="X31" s="22">
        <f>'WEEKLY COMPETITIVE REPORT'!X31</f>
        <v>5128</v>
      </c>
      <c r="Y31" s="56">
        <f>'WEEKLY COMPETITIVE REPORT'!Y31</f>
        <v>5321</v>
      </c>
    </row>
    <row r="32" spans="1:25" ht="12.75">
      <c r="A32" s="50">
        <v>19</v>
      </c>
      <c r="B32" s="4">
        <f>'WEEKLY COMPETITIVE REPORT'!B32</f>
        <v>10</v>
      </c>
      <c r="C32" s="4" t="str">
        <f>'WEEKLY COMPETITIVE REPORT'!C32</f>
        <v>MONTEVIDEO, VIDIMO SE!</v>
      </c>
      <c r="D32" s="4" t="str">
        <f>'WEEKLY COMPETITIVE REPORT'!D32</f>
        <v>MONTEVIDEO, SE VIDIMO!</v>
      </c>
      <c r="E32" s="4" t="str">
        <f>'WEEKLY COMPETITIVE REPORT'!E32</f>
        <v>IND</v>
      </c>
      <c r="F32" s="4" t="str">
        <f>'WEEKLY COMPETITIVE REPORT'!F32</f>
        <v>CF</v>
      </c>
      <c r="G32" s="37">
        <f>'WEEKLY COMPETITIVE REPORT'!G32</f>
        <v>8</v>
      </c>
      <c r="H32" s="37">
        <f>'WEEKLY COMPETITIVE REPORT'!H32</f>
        <v>9</v>
      </c>
      <c r="I32" s="14">
        <f>'WEEKLY COMPETITIVE REPORT'!I32/Y4</f>
        <v>816.9753939729056</v>
      </c>
      <c r="J32" s="14">
        <f>'WEEKLY COMPETITIVE REPORT'!J32/Y17</f>
        <v>0.13542352786194178</v>
      </c>
      <c r="K32" s="22">
        <f>'WEEKLY COMPETITIVE REPORT'!K32</f>
        <v>92</v>
      </c>
      <c r="L32" s="22">
        <f>'WEEKLY COMPETITIVE REPORT'!L32</f>
        <v>619</v>
      </c>
      <c r="M32" s="64">
        <f>'WEEKLY COMPETITIVE REPORT'!M32</f>
        <v>-80.83657587548637</v>
      </c>
      <c r="N32" s="14">
        <f t="shared" si="3"/>
        <v>90.7750437747673</v>
      </c>
      <c r="O32" s="37">
        <f>'WEEKLY COMPETITIVE REPORT'!O32</f>
        <v>9</v>
      </c>
      <c r="P32" s="14">
        <f>'WEEKLY COMPETITIVE REPORT'!P32/Y4</f>
        <v>1332.5960740945534</v>
      </c>
      <c r="Q32" s="14">
        <f>'WEEKLY COMPETITIVE REPORT'!Q32/Y17</f>
        <v>0.18886400562069117</v>
      </c>
      <c r="R32" s="22">
        <f>'WEEKLY COMPETITIVE REPORT'!R32</f>
        <v>164</v>
      </c>
      <c r="S32" s="22">
        <f>'WEEKLY COMPETITIVE REPORT'!S32</f>
        <v>1021</v>
      </c>
      <c r="T32" s="64">
        <f>'WEEKLY COMPETITIVE REPORT'!T32</f>
        <v>-77.5866077656359</v>
      </c>
      <c r="U32" s="14">
        <f>'WEEKLY COMPETITIVE REPORT'!U32/Y4</f>
        <v>86902.12883605197</v>
      </c>
      <c r="V32" s="14">
        <f t="shared" si="4"/>
        <v>148.0662304549504</v>
      </c>
      <c r="W32" s="25">
        <f t="shared" si="5"/>
        <v>88234.72491014653</v>
      </c>
      <c r="X32" s="22">
        <f>'WEEKLY COMPETITIVE REPORT'!X32</f>
        <v>12068</v>
      </c>
      <c r="Y32" s="56">
        <f>'WEEKLY COMPETITIVE REPORT'!Y32</f>
        <v>12232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206</v>
      </c>
      <c r="I34" s="32">
        <f>SUM(I14:I33)</f>
        <v>183541.60906828876</v>
      </c>
      <c r="J34" s="31">
        <f>SUM(J14:J33)</f>
        <v>150632.31030079286</v>
      </c>
      <c r="K34" s="31">
        <f>SUM(K14:K33)</f>
        <v>23285</v>
      </c>
      <c r="L34" s="31">
        <f>SUM(L14:L33)</f>
        <v>21767</v>
      </c>
      <c r="M34" s="64">
        <f>'WEEKLY COMPETITIVE REPORT'!M34</f>
        <v>8.851668757224715</v>
      </c>
      <c r="N34" s="32">
        <f>I34/H34</f>
        <v>890.9786847975182</v>
      </c>
      <c r="O34" s="40">
        <f>'WEEKLY COMPETITIVE REPORT'!O34</f>
        <v>206</v>
      </c>
      <c r="P34" s="31">
        <f>SUM(P14:P33)</f>
        <v>339216.2012717722</v>
      </c>
      <c r="Q34" s="31">
        <f>SUM(Q14:Q33)</f>
        <v>263173.47167640924</v>
      </c>
      <c r="R34" s="31">
        <f>SUM(R14:R33)</f>
        <v>48272</v>
      </c>
      <c r="S34" s="31">
        <f>SUM(S14:S33)</f>
        <v>39527</v>
      </c>
      <c r="T34" s="65">
        <f>P34/Q34-100%</f>
        <v>0.288945269106998</v>
      </c>
      <c r="U34" s="31" t="e">
        <f>SUM(U14:U33)</f>
        <v>#REF!</v>
      </c>
      <c r="V34" s="32">
        <f>P34/O34</f>
        <v>1646.6805886979234</v>
      </c>
      <c r="W34" s="31" t="e">
        <f>SUM(W14:W33)</f>
        <v>#REF!</v>
      </c>
      <c r="X34" s="31" t="e">
        <f>SUM(X14:X33)</f>
        <v>#REF!</v>
      </c>
      <c r="Y34" s="35">
        <f>SUM(Y14:Y33)</f>
        <v>191714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2014-05-05T13:07:32Z</dcterms:modified>
  <cp:category/>
  <cp:version/>
  <cp:contentType/>
  <cp:contentStatus/>
</cp:coreProperties>
</file>