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90" windowWidth="22575" windowHeight="93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<sst xmlns="http://schemas.openxmlformats.org/spreadsheetml/2006/main" count="267" uniqueCount="96">
  <si>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</si>
  <si>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</si>
  <si>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</si>
  <si>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</si>
  <si>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</si>
  <si>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</si>
  <si>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</si>
  <si>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</si>
  <si>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</si>
  <si>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</si>
  <si>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</si>
  <si>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</si>
  <si>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</si>
  <si>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</si>
  <si>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</si>
  <si>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</si>
  <si>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</si>
  <si>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</si>
  <si>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</si>
  <si>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</si>
  <si>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</si>
  <si>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</si>
  <si>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</si>
  <si>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</si>
  <si>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</si>
  <si>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</si>
  <si>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</si>
  <si>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</si>
  <si>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</si>
  <si>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</si>
  <si>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</si>
  <si>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</si>
  <si>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</si>
  <si>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</si>
  <si>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</si>
  <si>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</si>
  <si>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</si>
  <si>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</si>
  <si>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</si>
  <si>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</si>
  <si>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</si>
  <si>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</si>
  <si>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</si>
  <si>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</si>
  <si>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</si>
  <si>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</si>
  <si>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</si>
  <si>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New</t>
  </si>
  <si>
    <t>CF</t>
  </si>
  <si>
    <t>FIVIA</t>
  </si>
  <si>
    <t>Cinemania</t>
  </si>
  <si>
    <t>UNI</t>
  </si>
  <si>
    <t>BOG, LE KAJ SMO ZAGREŠILI</t>
  </si>
  <si>
    <t>QU'EST-CE QU'ON A FAIT AU BON DIEU?</t>
  </si>
  <si>
    <t>FOX</t>
  </si>
  <si>
    <t>WB</t>
  </si>
  <si>
    <t>THE BOXTROLLS</t>
  </si>
  <si>
    <t>ŠKATLARJI</t>
  </si>
  <si>
    <t>DUMB AND DUMBER TO</t>
  </si>
  <si>
    <t>BUTEC IN BUTEC DA</t>
  </si>
  <si>
    <t>HUNGER GAMES</t>
  </si>
  <si>
    <t>IGRE LAKOTE: UPOR, 1. DEL</t>
  </si>
  <si>
    <t>PENGUINS OF MADAGASCAR</t>
  </si>
  <si>
    <t>PINGVINI Z MADAGASKARJA</t>
  </si>
  <si>
    <t>KAKO SE ZNEBITI ŠEFA 2</t>
  </si>
  <si>
    <t>BOŽIČKOV VAJENEC IN ČAROBNA SNEŽINKA</t>
  </si>
  <si>
    <t>GET SANTA</t>
  </si>
  <si>
    <t>UJEMI BOŽIČKA</t>
  </si>
  <si>
    <t>L'APPRENTI PERE NOEL ET LE FLOCON MAGIQUE</t>
  </si>
  <si>
    <t>HOBBIT: BATTLE OF THE FIVE ARMIES</t>
  </si>
  <si>
    <t>BEFORE I GO TO SLEEP</t>
  </si>
  <si>
    <t>JEŽEK IN VRAN PRIČARATA BOŽIČ</t>
  </si>
  <si>
    <t>SOLAN OG LUDVIG: JUL I FLAKLYPA</t>
  </si>
  <si>
    <t>HOBIT: BITKA PETIH VOJSKA</t>
  </si>
  <si>
    <t>PREDEN ZASPIM</t>
  </si>
  <si>
    <t>EXODUS: GODS AND KINGS</t>
  </si>
  <si>
    <t>CLOUDS OF SILS MARIA</t>
  </si>
  <si>
    <t>OBLAKI NAD SILS MARIO</t>
  </si>
  <si>
    <t>PADDINGTON</t>
  </si>
  <si>
    <t>EKSODUS: BOGOVI IN KRALJI</t>
  </si>
  <si>
    <t>FRENCH WOMAN</t>
  </si>
  <si>
    <t>FRANCOZINJE</t>
  </si>
  <si>
    <t>ZIMSKO SPANJE</t>
  </si>
  <si>
    <t>KIS UYKUSU</t>
  </si>
  <si>
    <t>25 - Dec</t>
  </si>
  <si>
    <t>31 - Dec</t>
  </si>
  <si>
    <t>26 - Dec</t>
  </si>
  <si>
    <t>28 - Dec</t>
  </si>
  <si>
    <t>HORRIBLE BOSSES 2</t>
  </si>
  <si>
    <t>SEVENTH SON</t>
  </si>
  <si>
    <t>SEDMI SIN</t>
  </si>
  <si>
    <t>NIGHT AT THE MUSEUM 3</t>
  </si>
  <si>
    <t>SAMBA</t>
  </si>
  <si>
    <t>NOČ V MUZEJU: SKRIVNOST GROBNICE</t>
  </si>
  <si>
    <t>HECTOR IN ISKANJE SREČE</t>
  </si>
  <si>
    <t>HECTOR AND THE SEARCH FOR HAPPINESS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</si>
</sst>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20" fontId="5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4">
      <selection activeCell="P28" sqref="P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86</v>
      </c>
      <c r="L4" s="21"/>
      <c r="M4" s="80" t="s">
        <v>87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0.744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84</v>
      </c>
      <c r="L5" s="8"/>
      <c r="M5" s="82" t="s">
        <v>85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52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42002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>
        <v>1</v>
      </c>
      <c r="C14" s="4" t="s">
        <v>69</v>
      </c>
      <c r="D14" s="4" t="s">
        <v>73</v>
      </c>
      <c r="E14" s="16" t="s">
        <v>55</v>
      </c>
      <c r="F14" s="16" t="s">
        <v>45</v>
      </c>
      <c r="G14" s="38">
        <v>3</v>
      </c>
      <c r="H14" s="38">
        <v>26</v>
      </c>
      <c r="I14" s="15">
        <v>52915</v>
      </c>
      <c r="J14" s="15">
        <v>58514</v>
      </c>
      <c r="K14" s="23">
        <v>7560</v>
      </c>
      <c r="L14" s="23">
        <v>8453</v>
      </c>
      <c r="M14" s="67">
        <f>(I14/J14*100)-100</f>
        <v>-9.568650237549988</v>
      </c>
      <c r="N14" s="15">
        <f aca="true" t="shared" si="0" ref="N14:N34">I14/H14</f>
        <v>2035.1923076923076</v>
      </c>
      <c r="O14" s="38">
        <v>26</v>
      </c>
      <c r="P14" s="97"/>
      <c r="Q14" s="97"/>
      <c r="R14" s="23"/>
      <c r="S14" s="23"/>
      <c r="T14" s="67" t="e">
        <f>(P14/Q14*100)-100</f>
        <v>#DIV/0!</v>
      </c>
      <c r="U14" s="98"/>
      <c r="V14" s="15">
        <f aca="true" t="shared" si="1" ref="V14:V29">P14/O14</f>
        <v>0</v>
      </c>
      <c r="W14" s="86">
        <v>313327</v>
      </c>
      <c r="X14" s="86"/>
      <c r="Y14" s="93">
        <v>48726</v>
      </c>
    </row>
    <row r="15" spans="1:25" ht="12.75">
      <c r="A15" s="72">
        <v>2</v>
      </c>
      <c r="B15" s="72">
        <v>2</v>
      </c>
      <c r="C15" s="4" t="s">
        <v>78</v>
      </c>
      <c r="D15" s="4" t="s">
        <v>78</v>
      </c>
      <c r="E15" s="16" t="s">
        <v>46</v>
      </c>
      <c r="F15" s="16" t="s">
        <v>45</v>
      </c>
      <c r="G15" s="38">
        <v>2</v>
      </c>
      <c r="H15" s="38">
        <v>12</v>
      </c>
      <c r="I15" s="15">
        <v>17994</v>
      </c>
      <c r="J15" s="15">
        <v>13768</v>
      </c>
      <c r="K15" s="15">
        <v>3504</v>
      </c>
      <c r="L15" s="15">
        <v>2692</v>
      </c>
      <c r="M15" s="67">
        <f>(I15/J15*100)-100</f>
        <v>30.694363742010466</v>
      </c>
      <c r="N15" s="15">
        <f t="shared" si="0"/>
        <v>1499.5</v>
      </c>
      <c r="O15" s="39">
        <v>12</v>
      </c>
      <c r="P15" s="15"/>
      <c r="Q15" s="15"/>
      <c r="R15" s="15"/>
      <c r="S15" s="15"/>
      <c r="T15" s="67" t="e">
        <f>(P15/Q15*100)-100</f>
        <v>#DIV/0!</v>
      </c>
      <c r="U15" s="74"/>
      <c r="V15" s="15">
        <f t="shared" si="1"/>
        <v>0</v>
      </c>
      <c r="W15" s="86">
        <v>46982</v>
      </c>
      <c r="X15" s="86"/>
      <c r="Y15" s="94">
        <v>9995</v>
      </c>
    </row>
    <row r="16" spans="1:25" ht="12.75">
      <c r="A16" s="72">
        <v>3</v>
      </c>
      <c r="B16" s="72">
        <v>3</v>
      </c>
      <c r="C16" s="4" t="s">
        <v>62</v>
      </c>
      <c r="D16" s="4" t="s">
        <v>63</v>
      </c>
      <c r="E16" s="16" t="s">
        <v>54</v>
      </c>
      <c r="F16" s="16" t="s">
        <v>45</v>
      </c>
      <c r="G16" s="38">
        <v>5</v>
      </c>
      <c r="H16" s="38">
        <v>22</v>
      </c>
      <c r="I16" s="101">
        <v>15440</v>
      </c>
      <c r="J16" s="101">
        <v>11289</v>
      </c>
      <c r="K16" s="103">
        <v>2632</v>
      </c>
      <c r="L16" s="103">
        <v>1964</v>
      </c>
      <c r="M16" s="67">
        <f>(I16/J16*100)-100</f>
        <v>36.77030737886437</v>
      </c>
      <c r="N16" s="15">
        <f t="shared" si="0"/>
        <v>701.8181818181819</v>
      </c>
      <c r="O16" s="73">
        <v>22</v>
      </c>
      <c r="P16" s="15"/>
      <c r="Q16" s="15"/>
      <c r="R16" s="15"/>
      <c r="S16" s="15"/>
      <c r="T16" s="67" t="e">
        <f>(P16/Q16*100)-100</f>
        <v>#DIV/0!</v>
      </c>
      <c r="U16" s="74"/>
      <c r="V16" s="15">
        <f t="shared" si="1"/>
        <v>0</v>
      </c>
      <c r="W16" s="86">
        <v>15983</v>
      </c>
      <c r="X16" s="86"/>
      <c r="Y16" s="94">
        <v>27537</v>
      </c>
    </row>
    <row r="17" spans="1:25" ht="12.75">
      <c r="A17" s="72">
        <v>4</v>
      </c>
      <c r="B17" s="72">
        <v>5</v>
      </c>
      <c r="C17" s="4" t="s">
        <v>58</v>
      </c>
      <c r="D17" s="4" t="s">
        <v>59</v>
      </c>
      <c r="E17" s="16" t="s">
        <v>46</v>
      </c>
      <c r="F17" s="16" t="s">
        <v>45</v>
      </c>
      <c r="G17" s="38">
        <v>7</v>
      </c>
      <c r="H17" s="38">
        <v>10</v>
      </c>
      <c r="I17" s="25">
        <v>9799</v>
      </c>
      <c r="J17" s="25">
        <v>8020</v>
      </c>
      <c r="K17" s="99">
        <v>1701</v>
      </c>
      <c r="L17" s="99">
        <v>1394</v>
      </c>
      <c r="M17" s="67">
        <f>(I17/J17*100)-100</f>
        <v>22.18204488778055</v>
      </c>
      <c r="N17" s="15">
        <f t="shared" si="0"/>
        <v>979.9</v>
      </c>
      <c r="O17" s="73">
        <v>10</v>
      </c>
      <c r="P17" s="15"/>
      <c r="Q17" s="15"/>
      <c r="R17" s="15"/>
      <c r="S17" s="15"/>
      <c r="T17" s="67" t="e">
        <f>(P17/Q17*100)-100</f>
        <v>#DIV/0!</v>
      </c>
      <c r="U17" s="74"/>
      <c r="V17" s="15">
        <f t="shared" si="1"/>
        <v>0</v>
      </c>
      <c r="W17" s="86">
        <v>309602</v>
      </c>
      <c r="X17" s="86"/>
      <c r="Y17" s="94">
        <v>62802</v>
      </c>
    </row>
    <row r="18" spans="1:25" ht="13.5" customHeight="1">
      <c r="A18" s="72">
        <v>5</v>
      </c>
      <c r="B18" s="72" t="s">
        <v>47</v>
      </c>
      <c r="C18" s="4" t="s">
        <v>91</v>
      </c>
      <c r="D18" s="4" t="s">
        <v>93</v>
      </c>
      <c r="E18" s="16" t="s">
        <v>54</v>
      </c>
      <c r="F18" s="16" t="s">
        <v>45</v>
      </c>
      <c r="G18" s="38">
        <v>1</v>
      </c>
      <c r="H18" s="38">
        <v>11</v>
      </c>
      <c r="I18" s="25">
        <v>8881</v>
      </c>
      <c r="J18" s="25"/>
      <c r="K18" s="15">
        <v>1575</v>
      </c>
      <c r="L18" s="15"/>
      <c r="M18" s="67"/>
      <c r="N18" s="15">
        <f t="shared" si="0"/>
        <v>807.3636363636364</v>
      </c>
      <c r="O18" s="73">
        <v>11</v>
      </c>
      <c r="P18" s="15"/>
      <c r="Q18" s="15"/>
      <c r="R18" s="15"/>
      <c r="S18" s="15"/>
      <c r="T18" s="67"/>
      <c r="U18" s="74"/>
      <c r="V18" s="15">
        <f t="shared" si="1"/>
        <v>0</v>
      </c>
      <c r="W18" s="86">
        <v>11857</v>
      </c>
      <c r="X18" s="86"/>
      <c r="Y18" s="94">
        <v>2089</v>
      </c>
    </row>
    <row r="19" spans="1:25" ht="12.75">
      <c r="A19" s="72">
        <v>6</v>
      </c>
      <c r="B19" s="72">
        <v>4</v>
      </c>
      <c r="C19" s="4" t="s">
        <v>75</v>
      </c>
      <c r="D19" s="4" t="s">
        <v>79</v>
      </c>
      <c r="E19" s="16" t="s">
        <v>54</v>
      </c>
      <c r="F19" s="16" t="s">
        <v>45</v>
      </c>
      <c r="G19" s="38">
        <v>2</v>
      </c>
      <c r="H19" s="38">
        <v>13</v>
      </c>
      <c r="I19" s="25">
        <v>6401</v>
      </c>
      <c r="J19" s="25">
        <v>8087</v>
      </c>
      <c r="K19" s="96">
        <v>992</v>
      </c>
      <c r="L19" s="96">
        <v>1263</v>
      </c>
      <c r="M19" s="67">
        <f>(I19/J19*100)-100</f>
        <v>-20.848275009274147</v>
      </c>
      <c r="N19" s="15">
        <f t="shared" si="0"/>
        <v>492.38461538461536</v>
      </c>
      <c r="O19" s="73">
        <v>13</v>
      </c>
      <c r="P19" s="15"/>
      <c r="Q19" s="15"/>
      <c r="R19" s="15"/>
      <c r="S19" s="15"/>
      <c r="T19" s="67" t="e">
        <f>(P19/Q19*100)-100</f>
        <v>#DIV/0!</v>
      </c>
      <c r="U19" s="74"/>
      <c r="V19" s="15">
        <f t="shared" si="1"/>
        <v>0</v>
      </c>
      <c r="W19" s="86">
        <v>21188</v>
      </c>
      <c r="X19" s="86"/>
      <c r="Y19" s="94">
        <v>3505</v>
      </c>
    </row>
    <row r="20" spans="1:25" ht="12.75">
      <c r="A20" s="72">
        <v>7</v>
      </c>
      <c r="B20" s="72">
        <v>6</v>
      </c>
      <c r="C20" s="4" t="s">
        <v>80</v>
      </c>
      <c r="D20" s="4" t="s">
        <v>81</v>
      </c>
      <c r="E20" s="16" t="s">
        <v>46</v>
      </c>
      <c r="F20" s="16" t="s">
        <v>35</v>
      </c>
      <c r="G20" s="38">
        <v>2</v>
      </c>
      <c r="H20" s="38">
        <v>9</v>
      </c>
      <c r="I20" s="25">
        <v>4504</v>
      </c>
      <c r="J20" s="25">
        <v>5023</v>
      </c>
      <c r="K20" s="25">
        <v>823</v>
      </c>
      <c r="L20" s="25">
        <v>896</v>
      </c>
      <c r="M20" s="67">
        <f>(I20/J20*100)-100</f>
        <v>-10.332470635078636</v>
      </c>
      <c r="N20" s="15">
        <f t="shared" si="0"/>
        <v>500.44444444444446</v>
      </c>
      <c r="O20" s="73">
        <v>9</v>
      </c>
      <c r="P20" s="15"/>
      <c r="Q20" s="15"/>
      <c r="R20" s="15"/>
      <c r="S20" s="15"/>
      <c r="T20" s="67" t="e">
        <f>(P20/Q20*100)-100</f>
        <v>#DIV/0!</v>
      </c>
      <c r="U20" s="74"/>
      <c r="V20" s="15">
        <f t="shared" si="1"/>
        <v>0</v>
      </c>
      <c r="W20" s="86">
        <v>13853</v>
      </c>
      <c r="X20" s="86"/>
      <c r="Y20" s="94">
        <v>2691</v>
      </c>
    </row>
    <row r="21" spans="1:25" ht="12.75">
      <c r="A21" s="72">
        <v>8</v>
      </c>
      <c r="B21" s="72">
        <v>7</v>
      </c>
      <c r="C21" s="4" t="s">
        <v>60</v>
      </c>
      <c r="D21" s="4" t="s">
        <v>61</v>
      </c>
      <c r="E21" s="16" t="s">
        <v>46</v>
      </c>
      <c r="F21" s="16" t="s">
        <v>45</v>
      </c>
      <c r="G21" s="38">
        <v>6</v>
      </c>
      <c r="H21" s="38">
        <v>9</v>
      </c>
      <c r="I21" s="15">
        <v>3901</v>
      </c>
      <c r="J21" s="15">
        <v>3965</v>
      </c>
      <c r="K21" s="96">
        <v>652</v>
      </c>
      <c r="L21" s="96">
        <v>661</v>
      </c>
      <c r="M21" s="67">
        <f>(I21/J21*100)-100</f>
        <v>-1.614123581336699</v>
      </c>
      <c r="N21" s="15">
        <f t="shared" si="0"/>
        <v>433.44444444444446</v>
      </c>
      <c r="O21" s="39">
        <v>9</v>
      </c>
      <c r="P21" s="78"/>
      <c r="Q21" s="78"/>
      <c r="R21" s="15"/>
      <c r="S21" s="15"/>
      <c r="T21" s="67" t="e">
        <f>(P21/Q21*100)-100</f>
        <v>#DIV/0!</v>
      </c>
      <c r="U21" s="74"/>
      <c r="V21" s="15">
        <f t="shared" si="1"/>
        <v>0</v>
      </c>
      <c r="W21" s="86">
        <v>125621</v>
      </c>
      <c r="X21" s="86"/>
      <c r="Y21" s="94">
        <v>23044</v>
      </c>
    </row>
    <row r="22" spans="1:25" ht="12.75">
      <c r="A22" s="72">
        <v>9</v>
      </c>
      <c r="B22" s="72" t="s">
        <v>47</v>
      </c>
      <c r="C22" s="4" t="s">
        <v>89</v>
      </c>
      <c r="D22" s="4" t="s">
        <v>90</v>
      </c>
      <c r="E22" s="16" t="s">
        <v>51</v>
      </c>
      <c r="F22" s="16" t="s">
        <v>35</v>
      </c>
      <c r="G22" s="38">
        <v>1</v>
      </c>
      <c r="H22" s="38">
        <v>5</v>
      </c>
      <c r="I22" s="15">
        <v>3859</v>
      </c>
      <c r="J22" s="15"/>
      <c r="K22" s="15">
        <v>733</v>
      </c>
      <c r="L22" s="15"/>
      <c r="M22" s="67"/>
      <c r="N22" s="15">
        <f t="shared" si="0"/>
        <v>771.8</v>
      </c>
      <c r="O22" s="73">
        <v>5</v>
      </c>
      <c r="P22" s="15"/>
      <c r="Q22" s="15"/>
      <c r="R22" s="15"/>
      <c r="S22" s="15"/>
      <c r="T22" s="67"/>
      <c r="U22" s="74"/>
      <c r="V22" s="15">
        <f t="shared" si="1"/>
        <v>0</v>
      </c>
      <c r="W22" s="86">
        <v>6235</v>
      </c>
      <c r="X22" s="86"/>
      <c r="Y22" s="94">
        <v>1240</v>
      </c>
    </row>
    <row r="23" spans="1:25" ht="12.75">
      <c r="A23" s="72">
        <v>10</v>
      </c>
      <c r="B23" s="72">
        <v>8</v>
      </c>
      <c r="C23" s="102" t="s">
        <v>68</v>
      </c>
      <c r="D23" s="4" t="s">
        <v>65</v>
      </c>
      <c r="E23" s="16" t="s">
        <v>46</v>
      </c>
      <c r="F23" s="16" t="s">
        <v>49</v>
      </c>
      <c r="G23" s="38">
        <v>4</v>
      </c>
      <c r="H23" s="38">
        <v>11</v>
      </c>
      <c r="I23" s="15">
        <v>3134</v>
      </c>
      <c r="J23" s="15">
        <v>2913</v>
      </c>
      <c r="K23" s="15">
        <v>628</v>
      </c>
      <c r="L23" s="15">
        <v>669</v>
      </c>
      <c r="M23" s="67">
        <f>(I23/J23*100)-100</f>
        <v>7.586680398214909</v>
      </c>
      <c r="N23" s="15">
        <f t="shared" si="0"/>
        <v>284.90909090909093</v>
      </c>
      <c r="O23" s="73">
        <v>11</v>
      </c>
      <c r="P23" s="15"/>
      <c r="Q23" s="15"/>
      <c r="R23" s="15"/>
      <c r="S23" s="15"/>
      <c r="T23" s="67" t="e">
        <f>(P23/Q23*100)-100</f>
        <v>#DIV/0!</v>
      </c>
      <c r="U23" s="74"/>
      <c r="V23" s="15">
        <f t="shared" si="1"/>
        <v>0</v>
      </c>
      <c r="W23" s="86">
        <v>30235</v>
      </c>
      <c r="X23" s="86"/>
      <c r="Y23" s="94">
        <v>7575</v>
      </c>
    </row>
    <row r="24" spans="1:25" ht="12.75">
      <c r="A24" s="72">
        <v>11</v>
      </c>
      <c r="B24" s="72" t="s">
        <v>47</v>
      </c>
      <c r="C24" s="105" t="s">
        <v>92</v>
      </c>
      <c r="D24" s="4" t="s">
        <v>92</v>
      </c>
      <c r="E24" s="16" t="s">
        <v>46</v>
      </c>
      <c r="F24" s="16" t="s">
        <v>45</v>
      </c>
      <c r="G24" s="38">
        <v>1</v>
      </c>
      <c r="H24" s="38">
        <v>9</v>
      </c>
      <c r="I24" s="25">
        <v>2980</v>
      </c>
      <c r="J24" s="25"/>
      <c r="K24" s="101">
        <v>539</v>
      </c>
      <c r="L24" s="101"/>
      <c r="M24" s="67"/>
      <c r="N24" s="15">
        <f t="shared" si="0"/>
        <v>331.1111111111111</v>
      </c>
      <c r="O24" s="73">
        <v>9</v>
      </c>
      <c r="P24" s="15"/>
      <c r="Q24" s="15"/>
      <c r="R24" s="15"/>
      <c r="S24" s="15"/>
      <c r="T24" s="67"/>
      <c r="U24" s="106"/>
      <c r="V24" s="15">
        <f t="shared" si="1"/>
        <v>0</v>
      </c>
      <c r="W24" s="86">
        <v>3847</v>
      </c>
      <c r="X24" s="86"/>
      <c r="Y24" s="94">
        <v>688</v>
      </c>
    </row>
    <row r="25" spans="1:25" ht="12.75" customHeight="1">
      <c r="A25" s="72">
        <v>12</v>
      </c>
      <c r="B25" s="72">
        <v>11</v>
      </c>
      <c r="C25" s="4" t="s">
        <v>88</v>
      </c>
      <c r="D25" s="4" t="s">
        <v>64</v>
      </c>
      <c r="E25" s="16" t="s">
        <v>55</v>
      </c>
      <c r="F25" s="16" t="s">
        <v>45</v>
      </c>
      <c r="G25" s="38">
        <v>5</v>
      </c>
      <c r="H25" s="38">
        <v>9</v>
      </c>
      <c r="I25" s="25">
        <v>2356</v>
      </c>
      <c r="J25" s="25">
        <v>1665</v>
      </c>
      <c r="K25" s="96">
        <v>410</v>
      </c>
      <c r="L25" s="96">
        <v>279</v>
      </c>
      <c r="M25" s="67">
        <f>(I25/J25*100)-100</f>
        <v>41.50150150150148</v>
      </c>
      <c r="N25" s="15">
        <f t="shared" si="0"/>
        <v>261.77777777777777</v>
      </c>
      <c r="O25" s="73">
        <v>9</v>
      </c>
      <c r="P25" s="78"/>
      <c r="Q25" s="78"/>
      <c r="R25" s="15"/>
      <c r="S25" s="15"/>
      <c r="T25" s="67" t="e">
        <f>(P25/Q25*100)-100</f>
        <v>#DIV/0!</v>
      </c>
      <c r="U25" s="74"/>
      <c r="V25" s="15">
        <f t="shared" si="1"/>
        <v>0</v>
      </c>
      <c r="W25" s="86">
        <v>31934</v>
      </c>
      <c r="X25" s="86"/>
      <c r="Y25" s="94">
        <v>6062</v>
      </c>
    </row>
    <row r="26" spans="1:25" ht="12.75" customHeight="1">
      <c r="A26" s="72">
        <v>13</v>
      </c>
      <c r="B26" s="72">
        <v>13</v>
      </c>
      <c r="C26" s="4" t="s">
        <v>53</v>
      </c>
      <c r="D26" s="4" t="s">
        <v>52</v>
      </c>
      <c r="E26" s="16" t="s">
        <v>46</v>
      </c>
      <c r="F26" s="16" t="s">
        <v>49</v>
      </c>
      <c r="G26" s="38">
        <v>17</v>
      </c>
      <c r="H26" s="38">
        <v>12</v>
      </c>
      <c r="I26" s="25">
        <v>2163</v>
      </c>
      <c r="J26" s="25">
        <v>1331</v>
      </c>
      <c r="K26" s="25">
        <v>405</v>
      </c>
      <c r="L26" s="25">
        <v>246</v>
      </c>
      <c r="M26" s="67">
        <f>(I26/J26*100)-100</f>
        <v>62.50939143501125</v>
      </c>
      <c r="N26" s="15">
        <f t="shared" si="0"/>
        <v>180.25</v>
      </c>
      <c r="O26" s="73">
        <v>12</v>
      </c>
      <c r="P26" s="78"/>
      <c r="Q26" s="78"/>
      <c r="R26" s="15"/>
      <c r="S26" s="15"/>
      <c r="T26" s="67" t="e">
        <f>(P26/Q26*100)-100</f>
        <v>#DIV/0!</v>
      </c>
      <c r="U26" s="74"/>
      <c r="V26" s="15">
        <f t="shared" si="1"/>
        <v>0</v>
      </c>
      <c r="W26" s="86">
        <v>82177</v>
      </c>
      <c r="X26" s="86"/>
      <c r="Y26" s="94">
        <v>16596</v>
      </c>
    </row>
    <row r="27" spans="1:25" ht="12.75">
      <c r="A27" s="72">
        <v>14</v>
      </c>
      <c r="B27" s="72">
        <v>9</v>
      </c>
      <c r="C27" s="4" t="s">
        <v>72</v>
      </c>
      <c r="D27" s="4" t="s">
        <v>71</v>
      </c>
      <c r="E27" s="16" t="s">
        <v>46</v>
      </c>
      <c r="F27" s="16" t="s">
        <v>49</v>
      </c>
      <c r="G27" s="38">
        <v>3</v>
      </c>
      <c r="H27" s="38">
        <v>11</v>
      </c>
      <c r="I27" s="15">
        <v>1913</v>
      </c>
      <c r="J27" s="15">
        <v>2682</v>
      </c>
      <c r="K27" s="15">
        <v>565</v>
      </c>
      <c r="L27" s="15">
        <v>612</v>
      </c>
      <c r="M27" s="67">
        <f>(I27/J27*100)-100</f>
        <v>-28.67263236390754</v>
      </c>
      <c r="N27" s="15">
        <f t="shared" si="0"/>
        <v>173.9090909090909</v>
      </c>
      <c r="O27" s="39">
        <v>11</v>
      </c>
      <c r="P27" s="15"/>
      <c r="Q27" s="15"/>
      <c r="R27" s="15"/>
      <c r="S27" s="15"/>
      <c r="T27" s="67" t="e">
        <f>(P27/Q27*100)-100</f>
        <v>#DIV/0!</v>
      </c>
      <c r="U27" s="74"/>
      <c r="V27" s="15">
        <f t="shared" si="1"/>
        <v>0</v>
      </c>
      <c r="W27" s="86">
        <v>12400</v>
      </c>
      <c r="X27" s="86"/>
      <c r="Y27" s="94">
        <v>3226</v>
      </c>
    </row>
    <row r="28" spans="1:25" ht="12.75">
      <c r="A28" s="72">
        <v>15</v>
      </c>
      <c r="B28" s="72">
        <v>15</v>
      </c>
      <c r="C28" s="4" t="s">
        <v>83</v>
      </c>
      <c r="D28" s="4" t="s">
        <v>82</v>
      </c>
      <c r="E28" s="16" t="s">
        <v>46</v>
      </c>
      <c r="F28" s="16" t="s">
        <v>49</v>
      </c>
      <c r="G28" s="38">
        <v>2</v>
      </c>
      <c r="H28" s="38">
        <v>2</v>
      </c>
      <c r="I28" s="25">
        <v>1796</v>
      </c>
      <c r="J28" s="25">
        <v>1235</v>
      </c>
      <c r="K28" s="74">
        <v>389</v>
      </c>
      <c r="L28" s="74">
        <v>273</v>
      </c>
      <c r="M28" s="67">
        <f>(I28/J28*100)-100</f>
        <v>45.42510121457491</v>
      </c>
      <c r="N28" s="15">
        <f t="shared" si="0"/>
        <v>898</v>
      </c>
      <c r="O28" s="73">
        <v>2</v>
      </c>
      <c r="P28" s="78"/>
      <c r="Q28" s="15"/>
      <c r="R28" s="78"/>
      <c r="S28" s="15"/>
      <c r="T28" s="67" t="e">
        <f>(P28/Q28*100)-100</f>
        <v>#DIV/0!</v>
      </c>
      <c r="U28" s="74"/>
      <c r="V28" s="15">
        <f t="shared" si="1"/>
        <v>0</v>
      </c>
      <c r="W28" s="86">
        <v>3939</v>
      </c>
      <c r="X28" s="86"/>
      <c r="Y28" s="94">
        <v>856</v>
      </c>
    </row>
    <row r="29" spans="1:25" ht="12.75">
      <c r="A29" s="72">
        <v>16</v>
      </c>
      <c r="B29" s="72" t="s">
        <v>47</v>
      </c>
      <c r="C29" s="4" t="s">
        <v>95</v>
      </c>
      <c r="D29" s="4" t="s">
        <v>94</v>
      </c>
      <c r="E29" s="16" t="s">
        <v>46</v>
      </c>
      <c r="F29" s="16" t="s">
        <v>49</v>
      </c>
      <c r="G29" s="38">
        <v>1</v>
      </c>
      <c r="H29" s="38">
        <v>4</v>
      </c>
      <c r="I29" s="15">
        <v>1751</v>
      </c>
      <c r="J29" s="15"/>
      <c r="K29" s="25">
        <v>313</v>
      </c>
      <c r="L29" s="25"/>
      <c r="M29" s="67"/>
      <c r="N29" s="15">
        <f t="shared" si="0"/>
        <v>437.75</v>
      </c>
      <c r="O29" s="73">
        <v>4</v>
      </c>
      <c r="P29" s="15"/>
      <c r="Q29" s="15"/>
      <c r="R29" s="15"/>
      <c r="S29" s="15"/>
      <c r="T29" s="67"/>
      <c r="U29" s="74"/>
      <c r="V29" s="15">
        <f t="shared" si="1"/>
        <v>0</v>
      </c>
      <c r="W29" s="86">
        <v>2314</v>
      </c>
      <c r="X29" s="86"/>
      <c r="Y29" s="94">
        <v>418</v>
      </c>
    </row>
    <row r="30" spans="1:25" ht="12.75">
      <c r="A30" s="72">
        <v>17</v>
      </c>
      <c r="B30" s="72">
        <v>10</v>
      </c>
      <c r="C30" s="83" t="s">
        <v>66</v>
      </c>
      <c r="D30" s="83" t="s">
        <v>67</v>
      </c>
      <c r="E30" s="16" t="s">
        <v>46</v>
      </c>
      <c r="F30" s="16" t="s">
        <v>50</v>
      </c>
      <c r="G30" s="38">
        <v>4</v>
      </c>
      <c r="H30" s="38">
        <v>9</v>
      </c>
      <c r="I30" s="25">
        <v>1574</v>
      </c>
      <c r="J30" s="25">
        <v>2250</v>
      </c>
      <c r="K30" s="25">
        <v>304</v>
      </c>
      <c r="L30" s="25">
        <v>471</v>
      </c>
      <c r="M30" s="67">
        <f>(I30/J30*100)-100</f>
        <v>-30.044444444444437</v>
      </c>
      <c r="N30" s="15">
        <f t="shared" si="0"/>
        <v>174.88888888888889</v>
      </c>
      <c r="O30" s="73">
        <v>9</v>
      </c>
      <c r="P30" s="78"/>
      <c r="Q30" s="78"/>
      <c r="R30" s="78"/>
      <c r="S30" s="78"/>
      <c r="T30" s="67" t="e">
        <f>(P30/Q30*100)-100</f>
        <v>#DIV/0!</v>
      </c>
      <c r="U30" s="74"/>
      <c r="V30" s="15">
        <f>P30/O30</f>
        <v>0</v>
      </c>
      <c r="W30" s="86">
        <v>15301</v>
      </c>
      <c r="X30" s="86"/>
      <c r="Y30" s="94">
        <v>3408</v>
      </c>
    </row>
    <row r="31" spans="1:25" ht="12.75">
      <c r="A31" s="72">
        <v>18</v>
      </c>
      <c r="B31" s="72">
        <v>14</v>
      </c>
      <c r="C31" s="4" t="s">
        <v>56</v>
      </c>
      <c r="D31" s="4" t="s">
        <v>57</v>
      </c>
      <c r="E31" s="16" t="s">
        <v>51</v>
      </c>
      <c r="F31" s="16" t="s">
        <v>35</v>
      </c>
      <c r="G31" s="38">
        <v>7</v>
      </c>
      <c r="H31" s="38">
        <v>17</v>
      </c>
      <c r="I31" s="15">
        <v>1311</v>
      </c>
      <c r="J31" s="15">
        <v>1270</v>
      </c>
      <c r="K31" s="15">
        <v>229</v>
      </c>
      <c r="L31" s="15">
        <v>236</v>
      </c>
      <c r="M31" s="67">
        <f>(I31/J31*100)-100</f>
        <v>3.2283464566929183</v>
      </c>
      <c r="N31" s="15">
        <f t="shared" si="0"/>
        <v>77.11764705882354</v>
      </c>
      <c r="O31" s="73">
        <v>17</v>
      </c>
      <c r="P31" s="15"/>
      <c r="Q31" s="15"/>
      <c r="R31" s="15"/>
      <c r="S31" s="15"/>
      <c r="T31" s="67" t="e">
        <f>(P31/Q31*100)-100</f>
        <v>#DIV/0!</v>
      </c>
      <c r="U31" s="84"/>
      <c r="V31" s="15">
        <f>P31/O31</f>
        <v>0</v>
      </c>
      <c r="W31" s="86">
        <v>36470</v>
      </c>
      <c r="X31" s="86"/>
      <c r="Y31" s="94">
        <v>7338</v>
      </c>
    </row>
    <row r="32" spans="1:25" ht="12.75">
      <c r="A32" s="72">
        <v>19</v>
      </c>
      <c r="B32" s="72">
        <v>16</v>
      </c>
      <c r="C32" s="4" t="s">
        <v>76</v>
      </c>
      <c r="D32" s="4" t="s">
        <v>77</v>
      </c>
      <c r="E32" s="16" t="s">
        <v>46</v>
      </c>
      <c r="F32" s="16" t="s">
        <v>48</v>
      </c>
      <c r="G32" s="38">
        <v>2</v>
      </c>
      <c r="H32" s="38">
        <v>6</v>
      </c>
      <c r="I32" s="25">
        <v>1011</v>
      </c>
      <c r="J32" s="25">
        <v>1003</v>
      </c>
      <c r="K32" s="15">
        <v>216</v>
      </c>
      <c r="L32" s="15">
        <v>213</v>
      </c>
      <c r="M32" s="67">
        <f>(I32/J32*100)-100</f>
        <v>0.7976071784646024</v>
      </c>
      <c r="N32" s="15">
        <f t="shared" si="0"/>
        <v>168.5</v>
      </c>
      <c r="O32" s="39">
        <v>6</v>
      </c>
      <c r="P32" s="15"/>
      <c r="Q32" s="15"/>
      <c r="R32" s="15"/>
      <c r="S32" s="15"/>
      <c r="T32" s="67" t="e">
        <f>(P32/Q32*100)-100</f>
        <v>#DIV/0!</v>
      </c>
      <c r="U32" s="84"/>
      <c r="V32" s="15">
        <f>P32/O32</f>
        <v>0</v>
      </c>
      <c r="W32" s="86">
        <v>3527</v>
      </c>
      <c r="X32" s="86"/>
      <c r="Y32" s="94">
        <v>868</v>
      </c>
    </row>
    <row r="33" spans="1:25" ht="13.5" thickBot="1">
      <c r="A33" s="72">
        <v>20</v>
      </c>
      <c r="B33" s="72">
        <v>20</v>
      </c>
      <c r="C33" s="4" t="s">
        <v>70</v>
      </c>
      <c r="D33" s="4" t="s">
        <v>74</v>
      </c>
      <c r="E33" s="16" t="s">
        <v>46</v>
      </c>
      <c r="F33" s="16" t="s">
        <v>45</v>
      </c>
      <c r="G33" s="38">
        <v>3</v>
      </c>
      <c r="H33" s="38">
        <v>6</v>
      </c>
      <c r="I33" s="87">
        <v>944</v>
      </c>
      <c r="J33" s="87">
        <v>512</v>
      </c>
      <c r="K33" s="100">
        <v>164</v>
      </c>
      <c r="L33" s="100">
        <v>90</v>
      </c>
      <c r="M33" s="67">
        <f>(I33/J33*100)-100</f>
        <v>84.375</v>
      </c>
      <c r="N33" s="15">
        <f t="shared" si="0"/>
        <v>157.33333333333334</v>
      </c>
      <c r="O33" s="104">
        <v>6</v>
      </c>
      <c r="P33" s="87"/>
      <c r="Q33" s="87"/>
      <c r="R33" s="87"/>
      <c r="S33" s="87"/>
      <c r="T33" s="67" t="e">
        <f>(P33/Q33*100)-100</f>
        <v>#DIV/0!</v>
      </c>
      <c r="U33" s="100"/>
      <c r="V33" s="15">
        <f>P33/O33</f>
        <v>0</v>
      </c>
      <c r="W33" s="89">
        <v>5649</v>
      </c>
      <c r="X33" s="89"/>
      <c r="Y33" s="95">
        <v>1157</v>
      </c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213</v>
      </c>
      <c r="I34" s="85">
        <f>SUM(I14:I33)</f>
        <v>144627</v>
      </c>
      <c r="J34" s="32">
        <v>37162</v>
      </c>
      <c r="K34" s="32">
        <f>SUM(K14:K33)</f>
        <v>24334</v>
      </c>
      <c r="L34" s="32">
        <v>6520</v>
      </c>
      <c r="M34" s="90">
        <f>(I34/J34*100)-100</f>
        <v>289.17980733006834</v>
      </c>
      <c r="N34" s="91">
        <f t="shared" si="0"/>
        <v>679</v>
      </c>
      <c r="O34" s="35">
        <f>SUM(O14:O33)</f>
        <v>213</v>
      </c>
      <c r="P34" s="32">
        <f>SUM(P14:P33)</f>
        <v>0</v>
      </c>
      <c r="Q34" s="85"/>
      <c r="R34" s="32">
        <f>SUM(R14:R33)</f>
        <v>0</v>
      </c>
      <c r="S34" s="32"/>
      <c r="T34" s="90" t="e">
        <f>(P34/Q34*100)-100</f>
        <v>#DIV/0!</v>
      </c>
      <c r="U34" s="92">
        <f>SUM(U14:U33)</f>
        <v>0</v>
      </c>
      <c r="V34" s="91">
        <f>P34/O34</f>
        <v>0</v>
      </c>
      <c r="W34" s="75">
        <f>SUM(W14:W33)</f>
        <v>1092441</v>
      </c>
      <c r="X34" s="32">
        <f>SUM(X14:X33)</f>
        <v>0</v>
      </c>
      <c r="Y34" s="36">
        <f>SUM(Y14:Y33)</f>
        <v>229821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26 - Dec</v>
      </c>
      <c r="K4" s="21"/>
      <c r="L4" s="63" t="str">
        <f>'WEEKLY COMPETITIVE REPORT'!M4</f>
        <v>28 - Dec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8" t="str">
        <f>'WEEKLY COMPETITIVE REPORT'!K5</f>
        <v>25 - Dec</v>
      </c>
      <c r="K5" s="8"/>
      <c r="L5" s="64" t="str">
        <f>'WEEKLY COMPETITIVE REPORT'!M5</f>
        <v>31 - Dec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52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42002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HOBBIT: BATTLE OF THE FIVE ARMIES</v>
      </c>
      <c r="D14" s="4" t="str">
        <f>'WEEKLY COMPETITIVE REPORT'!E14</f>
        <v>WB</v>
      </c>
      <c r="E14" s="4" t="str">
        <f>'WEEKLY COMPETITIVE REPORT'!F14</f>
        <v>Blitz</v>
      </c>
      <c r="F14" s="38">
        <f>'WEEKLY COMPETITIVE REPORT'!G14</f>
        <v>3</v>
      </c>
      <c r="G14" s="38">
        <f>'WEEKLY COMPETITIVE REPORT'!H14</f>
        <v>26</v>
      </c>
      <c r="H14" s="15">
        <f>'WEEKLY COMPETITIVE REPORT'!I14/X4</f>
        <v>71122.31182795699</v>
      </c>
      <c r="I14" s="15">
        <f>'WEEKLY COMPETITIVE REPORT'!J14/X4</f>
        <v>78647.84946236559</v>
      </c>
      <c r="J14" s="23">
        <f>'WEEKLY COMPETITIVE REPORT'!K14</f>
        <v>7560</v>
      </c>
      <c r="K14" s="23">
        <f>'WEEKLY COMPETITIVE REPORT'!L14</f>
        <v>8453</v>
      </c>
      <c r="L14" s="65">
        <f>'WEEKLY COMPETITIVE REPORT'!M14</f>
        <v>-9.568650237549988</v>
      </c>
      <c r="M14" s="15" t="e">
        <f>#N/A</f>
        <v>#N/A</v>
      </c>
      <c r="N14" s="38">
        <f>'WEEKLY COMPETITIVE REPORT'!O14</f>
        <v>26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421138.44086021505</v>
      </c>
      <c r="W14" s="23">
        <f>'WEEKLY COMPETITIVE REPORT'!X14</f>
        <v>0</v>
      </c>
      <c r="X14" s="57">
        <f>'WEEKLY COMPETITIVE REPORT'!Y14</f>
        <v>48726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PADDINGTON</v>
      </c>
      <c r="D15" s="4" t="str">
        <f>'WEEKLY COMPETITIVE REPORT'!E15</f>
        <v>IND</v>
      </c>
      <c r="E15" s="4" t="str">
        <f>'WEEKLY COMPETITIVE REPORT'!F15</f>
        <v>Blitz</v>
      </c>
      <c r="F15" s="38">
        <f>'WEEKLY COMPETITIVE REPORT'!G15</f>
        <v>2</v>
      </c>
      <c r="G15" s="38">
        <f>'WEEKLY COMPETITIVE REPORT'!H15</f>
        <v>12</v>
      </c>
      <c r="H15" s="15">
        <f>'WEEKLY COMPETITIVE REPORT'!I15/X4</f>
        <v>24185.483870967742</v>
      </c>
      <c r="I15" s="15">
        <f>'WEEKLY COMPETITIVE REPORT'!J15/X4</f>
        <v>18505.37634408602</v>
      </c>
      <c r="J15" s="23">
        <f>'WEEKLY COMPETITIVE REPORT'!K15</f>
        <v>3504</v>
      </c>
      <c r="K15" s="23">
        <f>'WEEKLY COMPETITIVE REPORT'!L15</f>
        <v>2692</v>
      </c>
      <c r="L15" s="65">
        <f>'WEEKLY COMPETITIVE REPORT'!M15</f>
        <v>30.694363742010466</v>
      </c>
      <c r="M15" s="15" t="e">
        <f>#N/A</f>
        <v>#N/A</v>
      </c>
      <c r="N15" s="38">
        <f>'WEEKLY COMPETITIVE REPORT'!O15</f>
        <v>12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63147.84946236559</v>
      </c>
      <c r="W15" s="23">
        <f>'WEEKLY COMPETITIVE REPORT'!X15</f>
        <v>0</v>
      </c>
      <c r="X15" s="57">
        <f>'WEEKLY COMPETITIVE REPORT'!Y15</f>
        <v>9995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PENGUINS OF MADAGASCAR</v>
      </c>
      <c r="D16" s="4" t="str">
        <f>'WEEKLY COMPETITIVE REPORT'!E16</f>
        <v>FOX</v>
      </c>
      <c r="E16" s="4" t="str">
        <f>'WEEKLY COMPETITIVE REPORT'!F16</f>
        <v>Blitz</v>
      </c>
      <c r="F16" s="38">
        <f>'WEEKLY COMPETITIVE REPORT'!G16</f>
        <v>5</v>
      </c>
      <c r="G16" s="38">
        <f>'WEEKLY COMPETITIVE REPORT'!H16</f>
        <v>22</v>
      </c>
      <c r="H16" s="15">
        <f>'WEEKLY COMPETITIVE REPORT'!I16/X4</f>
        <v>20752.68817204301</v>
      </c>
      <c r="I16" s="15">
        <f>'WEEKLY COMPETITIVE REPORT'!J16/X4</f>
        <v>15173.387096774193</v>
      </c>
      <c r="J16" s="23">
        <f>'WEEKLY COMPETITIVE REPORT'!K16</f>
        <v>2632</v>
      </c>
      <c r="K16" s="23">
        <f>'WEEKLY COMPETITIVE REPORT'!L16</f>
        <v>1964</v>
      </c>
      <c r="L16" s="65">
        <f>'WEEKLY COMPETITIVE REPORT'!M16</f>
        <v>36.77030737886437</v>
      </c>
      <c r="M16" s="15" t="e">
        <f>#N/A</f>
        <v>#N/A</v>
      </c>
      <c r="N16" s="38">
        <f>'WEEKLY COMPETITIVE REPORT'!O16</f>
        <v>22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21482.52688172043</v>
      </c>
      <c r="W16" s="23">
        <f>'WEEKLY COMPETITIVE REPORT'!X16</f>
        <v>0</v>
      </c>
      <c r="X16" s="57">
        <f>'WEEKLY COMPETITIVE REPORT'!Y16</f>
        <v>27537</v>
      </c>
    </row>
    <row r="17" spans="1:24" ht="12.75">
      <c r="A17" s="51">
        <v>4</v>
      </c>
      <c r="B17" s="4">
        <f>'WEEKLY COMPETITIVE REPORT'!B17</f>
        <v>5</v>
      </c>
      <c r="C17" s="4" t="str">
        <f>'WEEKLY COMPETITIVE REPORT'!C17</f>
        <v>DUMB AND DUMBER TO</v>
      </c>
      <c r="D17" s="4" t="str">
        <f>'WEEKLY COMPETITIVE REPORT'!E17</f>
        <v>IND</v>
      </c>
      <c r="E17" s="4" t="str">
        <f>'WEEKLY COMPETITIVE REPORT'!F17</f>
        <v>Blitz</v>
      </c>
      <c r="F17" s="38">
        <f>'WEEKLY COMPETITIVE REPORT'!G17</f>
        <v>7</v>
      </c>
      <c r="G17" s="38">
        <f>'WEEKLY COMPETITIVE REPORT'!H17</f>
        <v>10</v>
      </c>
      <c r="H17" s="15">
        <f>'WEEKLY COMPETITIVE REPORT'!I17/X4</f>
        <v>13170.698924731183</v>
      </c>
      <c r="I17" s="15">
        <f>'WEEKLY COMPETITIVE REPORT'!J17/X4</f>
        <v>10779.569892473119</v>
      </c>
      <c r="J17" s="23">
        <f>'WEEKLY COMPETITIVE REPORT'!K17</f>
        <v>1701</v>
      </c>
      <c r="K17" s="23">
        <f>'WEEKLY COMPETITIVE REPORT'!L17</f>
        <v>1394</v>
      </c>
      <c r="L17" s="65">
        <f>'WEEKLY COMPETITIVE REPORT'!M17</f>
        <v>22.18204488778055</v>
      </c>
      <c r="M17" s="15" t="e">
        <f>#N/A</f>
        <v>#N/A</v>
      </c>
      <c r="N17" s="38">
        <f>'WEEKLY COMPETITIVE REPORT'!O17</f>
        <v>10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416131.72043010755</v>
      </c>
      <c r="W17" s="23">
        <f>'WEEKLY COMPETITIVE REPORT'!X17</f>
        <v>0</v>
      </c>
      <c r="X17" s="57">
        <f>'WEEKLY COMPETITIVE REPORT'!Y17</f>
        <v>62802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NIGHT AT THE MUSEUM 3</v>
      </c>
      <c r="D18" s="4" t="str">
        <f>'WEEKLY COMPETITIVE REPORT'!E18</f>
        <v>FOX</v>
      </c>
      <c r="E18" s="4" t="str">
        <f>'WEEKLY COMPETITIVE REPORT'!F18</f>
        <v>Blitz</v>
      </c>
      <c r="F18" s="38">
        <f>'WEEKLY COMPETITIVE REPORT'!G18</f>
        <v>1</v>
      </c>
      <c r="G18" s="38">
        <f>'WEEKLY COMPETITIVE REPORT'!H18</f>
        <v>11</v>
      </c>
      <c r="H18" s="15">
        <f>'WEEKLY COMPETITIVE REPORT'!I18/X4</f>
        <v>11936.827956989247</v>
      </c>
      <c r="I18" s="15">
        <f>'WEEKLY COMPETITIVE REPORT'!J18/X4</f>
        <v>0</v>
      </c>
      <c r="J18" s="23">
        <f>'WEEKLY COMPETITIVE REPORT'!K18</f>
        <v>1575</v>
      </c>
      <c r="K18" s="23">
        <f>'WEEKLY COMPETITIVE REPORT'!L18</f>
        <v>0</v>
      </c>
      <c r="L18" s="65">
        <f>'WEEKLY COMPETITIVE REPORT'!M18</f>
        <v>0</v>
      </c>
      <c r="M18" s="15" t="e">
        <f>#N/A</f>
        <v>#N/A</v>
      </c>
      <c r="N18" s="38">
        <f>'WEEKLY COMPETITIVE REPORT'!O18</f>
        <v>11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15936.827956989247</v>
      </c>
      <c r="W18" s="23">
        <f>'WEEKLY COMPETITIVE REPORT'!X18</f>
        <v>0</v>
      </c>
      <c r="X18" s="57">
        <f>'WEEKLY COMPETITIVE REPORT'!Y18</f>
        <v>2089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EXODUS: GODS AND KINGS</v>
      </c>
      <c r="D19" s="4" t="str">
        <f>'WEEKLY COMPETITIVE REPORT'!E19</f>
        <v>FOX</v>
      </c>
      <c r="E19" s="4" t="str">
        <f>'WEEKLY COMPETITIVE REPORT'!F19</f>
        <v>Blitz</v>
      </c>
      <c r="F19" s="38">
        <f>'WEEKLY COMPETITIVE REPORT'!G19</f>
        <v>2</v>
      </c>
      <c r="G19" s="38">
        <f>'WEEKLY COMPETITIVE REPORT'!H19</f>
        <v>13</v>
      </c>
      <c r="H19" s="15">
        <f>'WEEKLY COMPETITIVE REPORT'!I19/X4</f>
        <v>8603.494623655914</v>
      </c>
      <c r="I19" s="15">
        <f>'WEEKLY COMPETITIVE REPORT'!J19/X4</f>
        <v>10869.623655913978</v>
      </c>
      <c r="J19" s="23">
        <f>'WEEKLY COMPETITIVE REPORT'!K19</f>
        <v>992</v>
      </c>
      <c r="K19" s="23">
        <f>'WEEKLY COMPETITIVE REPORT'!L19</f>
        <v>1263</v>
      </c>
      <c r="L19" s="65">
        <f>'WEEKLY COMPETITIVE REPORT'!M19</f>
        <v>-20.848275009274147</v>
      </c>
      <c r="M19" s="15" t="e">
        <f>#N/A</f>
        <v>#N/A</v>
      </c>
      <c r="N19" s="38">
        <f>'WEEKLY COMPETITIVE REPORT'!O19</f>
        <v>13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28478.494623655915</v>
      </c>
      <c r="W19" s="23">
        <f>'WEEKLY COMPETITIVE REPORT'!X19</f>
        <v>0</v>
      </c>
      <c r="X19" s="57">
        <f>'WEEKLY COMPETITIVE REPORT'!Y19</f>
        <v>3505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FRENCH WOMAN</v>
      </c>
      <c r="D20" s="4" t="str">
        <f>'WEEKLY COMPETITIVE REPORT'!E20</f>
        <v>IND</v>
      </c>
      <c r="E20" s="4" t="str">
        <f>'WEEKLY COMPETITIVE REPORT'!F20</f>
        <v>Karantanija</v>
      </c>
      <c r="F20" s="38">
        <f>'WEEKLY COMPETITIVE REPORT'!G20</f>
        <v>2</v>
      </c>
      <c r="G20" s="38">
        <f>'WEEKLY COMPETITIVE REPORT'!H20</f>
        <v>9</v>
      </c>
      <c r="H20" s="15">
        <f>'WEEKLY COMPETITIVE REPORT'!I20/X4</f>
        <v>6053.763440860215</v>
      </c>
      <c r="I20" s="15">
        <f>'WEEKLY COMPETITIVE REPORT'!J20/X4</f>
        <v>6751.344086021505</v>
      </c>
      <c r="J20" s="23">
        <f>'WEEKLY COMPETITIVE REPORT'!K20</f>
        <v>823</v>
      </c>
      <c r="K20" s="23">
        <f>'WEEKLY COMPETITIVE REPORT'!L20</f>
        <v>896</v>
      </c>
      <c r="L20" s="65">
        <f>'WEEKLY COMPETITIVE REPORT'!M20</f>
        <v>-10.332470635078636</v>
      </c>
      <c r="M20" s="15" t="e">
        <f>#N/A</f>
        <v>#N/A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18619.62365591398</v>
      </c>
      <c r="W20" s="23">
        <f>'WEEKLY COMPETITIVE REPORT'!X20</f>
        <v>0</v>
      </c>
      <c r="X20" s="57">
        <f>'WEEKLY COMPETITIVE REPORT'!Y20</f>
        <v>2691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HUNGER GAMES</v>
      </c>
      <c r="D21" s="4" t="str">
        <f>'WEEKLY COMPETITIVE REPORT'!E21</f>
        <v>IND</v>
      </c>
      <c r="E21" s="4" t="str">
        <f>'WEEKLY COMPETITIVE REPORT'!F21</f>
        <v>Blitz</v>
      </c>
      <c r="F21" s="38">
        <f>'WEEKLY COMPETITIVE REPORT'!G21</f>
        <v>6</v>
      </c>
      <c r="G21" s="38">
        <f>'WEEKLY COMPETITIVE REPORT'!H21</f>
        <v>9</v>
      </c>
      <c r="H21" s="15">
        <f>'WEEKLY COMPETITIVE REPORT'!I21/X4</f>
        <v>5243.279569892473</v>
      </c>
      <c r="I21" s="15">
        <f>'WEEKLY COMPETITIVE REPORT'!J21/X4</f>
        <v>5329.301075268817</v>
      </c>
      <c r="J21" s="23">
        <f>'WEEKLY COMPETITIVE REPORT'!K21</f>
        <v>652</v>
      </c>
      <c r="K21" s="23">
        <f>'WEEKLY COMPETITIVE REPORT'!L21</f>
        <v>661</v>
      </c>
      <c r="L21" s="65">
        <f>'WEEKLY COMPETITIVE REPORT'!M21</f>
        <v>-1.614123581336699</v>
      </c>
      <c r="M21" s="15" t="e">
        <f>#N/A</f>
        <v>#N/A</v>
      </c>
      <c r="N21" s="38">
        <f>'WEEKLY COMPETITIVE REPORT'!O21</f>
        <v>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168845.4301075269</v>
      </c>
      <c r="W21" s="23">
        <f>'WEEKLY COMPETITIVE REPORT'!X21</f>
        <v>0</v>
      </c>
      <c r="X21" s="57">
        <f>'WEEKLY COMPETITIVE REPORT'!Y21</f>
        <v>23044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SEVENTH SON</v>
      </c>
      <c r="D22" s="4" t="str">
        <f>'WEEKLY COMPETITIVE REPORT'!E22</f>
        <v>UNI</v>
      </c>
      <c r="E22" s="4" t="str">
        <f>'WEEKLY COMPETITIVE REPORT'!F22</f>
        <v>Karantanija</v>
      </c>
      <c r="F22" s="38">
        <f>'WEEKLY COMPETITIVE REPORT'!G22</f>
        <v>1</v>
      </c>
      <c r="G22" s="38">
        <f>'WEEKLY COMPETITIVE REPORT'!H22</f>
        <v>5</v>
      </c>
      <c r="H22" s="15">
        <f>'WEEKLY COMPETITIVE REPORT'!I22/X4</f>
        <v>5186.8279569892475</v>
      </c>
      <c r="I22" s="15">
        <f>'WEEKLY COMPETITIVE REPORT'!J22/X4</f>
        <v>0</v>
      </c>
      <c r="J22" s="23">
        <f>'WEEKLY COMPETITIVE REPORT'!K22</f>
        <v>733</v>
      </c>
      <c r="K22" s="23">
        <f>'WEEKLY COMPETITIVE REPORT'!L22</f>
        <v>0</v>
      </c>
      <c r="L22" s="65">
        <f>'WEEKLY COMPETITIVE REPORT'!M22</f>
        <v>0</v>
      </c>
      <c r="M22" s="15" t="e">
        <f>#N/A</f>
        <v>#N/A</v>
      </c>
      <c r="N22" s="38">
        <f>'WEEKLY COMPETITIVE REPORT'!O22</f>
        <v>5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>
        <f>'WEEKLY COMPETITIVE REPORT'!T22</f>
        <v>0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8380.376344086022</v>
      </c>
      <c r="W22" s="23">
        <f>'WEEKLY COMPETITIVE REPORT'!X22</f>
        <v>0</v>
      </c>
      <c r="X22" s="57">
        <f>'WEEKLY COMPETITIVE REPORT'!Y22</f>
        <v>1240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L'APPRENTI PERE NOEL ET LE FLOCON MAGIQUE</v>
      </c>
      <c r="D23" s="4" t="str">
        <f>'WEEKLY COMPETITIVE REPORT'!E23</f>
        <v>IND</v>
      </c>
      <c r="E23" s="4" t="str">
        <f>'WEEKLY COMPETITIVE REPORT'!F23</f>
        <v>FIVIA</v>
      </c>
      <c r="F23" s="38">
        <f>'WEEKLY COMPETITIVE REPORT'!G23</f>
        <v>4</v>
      </c>
      <c r="G23" s="38">
        <f>'WEEKLY COMPETITIVE REPORT'!H23</f>
        <v>11</v>
      </c>
      <c r="H23" s="15">
        <f>'WEEKLY COMPETITIVE REPORT'!I23/X4</f>
        <v>4212.365591397849</v>
      </c>
      <c r="I23" s="15">
        <f>'WEEKLY COMPETITIVE REPORT'!J23/X4</f>
        <v>3915.3225806451615</v>
      </c>
      <c r="J23" s="23">
        <f>'WEEKLY COMPETITIVE REPORT'!K23</f>
        <v>628</v>
      </c>
      <c r="K23" s="23">
        <f>'WEEKLY COMPETITIVE REPORT'!L23</f>
        <v>669</v>
      </c>
      <c r="L23" s="65">
        <f>'WEEKLY COMPETITIVE REPORT'!M23</f>
        <v>7.586680398214909</v>
      </c>
      <c r="M23" s="15" t="e">
        <f>#N/A</f>
        <v>#N/A</v>
      </c>
      <c r="N23" s="38">
        <f>'WEEKLY COMPETITIVE REPORT'!O23</f>
        <v>11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40638.44086021505</v>
      </c>
      <c r="W23" s="23">
        <f>'WEEKLY COMPETITIVE REPORT'!X23</f>
        <v>0</v>
      </c>
      <c r="X23" s="57">
        <f>'WEEKLY COMPETITIVE REPORT'!Y23</f>
        <v>7575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SAMBA</v>
      </c>
      <c r="D24" s="4" t="str">
        <f>'WEEKLY COMPETITIVE REPORT'!E24</f>
        <v>IND</v>
      </c>
      <c r="E24" s="4" t="str">
        <f>'WEEKLY COMPETITIVE REPORT'!F24</f>
        <v>Blitz</v>
      </c>
      <c r="F24" s="38">
        <f>'WEEKLY COMPETITIVE REPORT'!G24</f>
        <v>1</v>
      </c>
      <c r="G24" s="38">
        <f>'WEEKLY COMPETITIVE REPORT'!H24</f>
        <v>9</v>
      </c>
      <c r="H24" s="15">
        <f>'WEEKLY COMPETITIVE REPORT'!I24/X4</f>
        <v>4005.3763440860216</v>
      </c>
      <c r="I24" s="15">
        <f>'WEEKLY COMPETITIVE REPORT'!J24/X4</f>
        <v>0</v>
      </c>
      <c r="J24" s="23">
        <f>'WEEKLY COMPETITIVE REPORT'!K24</f>
        <v>539</v>
      </c>
      <c r="K24" s="23">
        <f>'WEEKLY COMPETITIVE REPORT'!L24</f>
        <v>0</v>
      </c>
      <c r="L24" s="65">
        <f>'WEEKLY COMPETITIVE REPORT'!M24</f>
        <v>0</v>
      </c>
      <c r="M24" s="15" t="e">
        <f>#N/A</f>
        <v>#N/A</v>
      </c>
      <c r="N24" s="38">
        <f>'WEEKLY COMPETITIVE REPORT'!O24</f>
        <v>9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>
        <f>'WEEKLY COMPETITIVE REPORT'!T24</f>
        <v>0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5170.698924731183</v>
      </c>
      <c r="W24" s="23">
        <f>'WEEKLY COMPETITIVE REPORT'!X24</f>
        <v>0</v>
      </c>
      <c r="X24" s="57">
        <f>'WEEKLY COMPETITIVE REPORT'!Y24</f>
        <v>688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HORRIBLE BOSSES 2</v>
      </c>
      <c r="D25" s="4" t="str">
        <f>'WEEKLY COMPETITIVE REPORT'!E25</f>
        <v>WB</v>
      </c>
      <c r="E25" s="4" t="str">
        <f>'WEEKLY COMPETITIVE REPORT'!F25</f>
        <v>Blitz</v>
      </c>
      <c r="F25" s="38">
        <f>'WEEKLY COMPETITIVE REPORT'!G25</f>
        <v>5</v>
      </c>
      <c r="G25" s="38">
        <f>'WEEKLY COMPETITIVE REPORT'!H25</f>
        <v>9</v>
      </c>
      <c r="H25" s="15">
        <f>'WEEKLY COMPETITIVE REPORT'!I25/X4</f>
        <v>3166.6666666666665</v>
      </c>
      <c r="I25" s="15">
        <f>'WEEKLY COMPETITIVE REPORT'!J25/X4</f>
        <v>2237.9032258064517</v>
      </c>
      <c r="J25" s="23">
        <f>'WEEKLY COMPETITIVE REPORT'!K25</f>
        <v>410</v>
      </c>
      <c r="K25" s="23">
        <f>'WEEKLY COMPETITIVE REPORT'!L25</f>
        <v>279</v>
      </c>
      <c r="L25" s="65">
        <f>'WEEKLY COMPETITIVE REPORT'!M25</f>
        <v>41.50150150150148</v>
      </c>
      <c r="M25" s="15" t="e">
        <f>#N/A</f>
        <v>#N/A</v>
      </c>
      <c r="N25" s="38">
        <f>'WEEKLY COMPETITIVE REPORT'!O25</f>
        <v>9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42922.04301075269</v>
      </c>
      <c r="W25" s="23">
        <f>'WEEKLY COMPETITIVE REPORT'!X25</f>
        <v>0</v>
      </c>
      <c r="X25" s="57">
        <f>'WEEKLY COMPETITIVE REPORT'!Y25</f>
        <v>6062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QU'EST-CE QU'ON A FAIT AU BON DIEU?</v>
      </c>
      <c r="D26" s="4" t="str">
        <f>'WEEKLY COMPETITIVE REPORT'!E26</f>
        <v>IND</v>
      </c>
      <c r="E26" s="4" t="str">
        <f>'WEEKLY COMPETITIVE REPORT'!F26</f>
        <v>FIVIA</v>
      </c>
      <c r="F26" s="38">
        <f>'WEEKLY COMPETITIVE REPORT'!G26</f>
        <v>17</v>
      </c>
      <c r="G26" s="38">
        <f>'WEEKLY COMPETITIVE REPORT'!H26</f>
        <v>12</v>
      </c>
      <c r="H26" s="15">
        <f>'WEEKLY COMPETITIVE REPORT'!I26/X4</f>
        <v>2907.2580645161293</v>
      </c>
      <c r="I26" s="15">
        <f>'WEEKLY COMPETITIVE REPORT'!J26/X4</f>
        <v>1788.978494623656</v>
      </c>
      <c r="J26" s="23">
        <f>'WEEKLY COMPETITIVE REPORT'!K26</f>
        <v>405</v>
      </c>
      <c r="K26" s="23">
        <f>'WEEKLY COMPETITIVE REPORT'!L26</f>
        <v>246</v>
      </c>
      <c r="L26" s="65">
        <f>'WEEKLY COMPETITIVE REPORT'!M26</f>
        <v>62.50939143501125</v>
      </c>
      <c r="M26" s="15" t="e">
        <f>#N/A</f>
        <v>#N/A</v>
      </c>
      <c r="N26" s="38">
        <f>'WEEKLY COMPETITIVE REPORT'!O26</f>
        <v>12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110452.95698924731</v>
      </c>
      <c r="W26" s="23">
        <f>'WEEKLY COMPETITIVE REPORT'!X26</f>
        <v>0</v>
      </c>
      <c r="X26" s="57">
        <f>'WEEKLY COMPETITIVE REPORT'!Y26</f>
        <v>16596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SOLAN OG LUDVIG: JUL I FLAKLYPA</v>
      </c>
      <c r="D27" s="4" t="str">
        <f>'WEEKLY COMPETITIVE REPORT'!E27</f>
        <v>IND</v>
      </c>
      <c r="E27" s="4" t="str">
        <f>'WEEKLY COMPETITIVE REPORT'!F27</f>
        <v>FIVIA</v>
      </c>
      <c r="F27" s="38">
        <f>'WEEKLY COMPETITIVE REPORT'!G27</f>
        <v>3</v>
      </c>
      <c r="G27" s="38">
        <f>'WEEKLY COMPETITIVE REPORT'!H27</f>
        <v>11</v>
      </c>
      <c r="H27" s="15">
        <f>'WEEKLY COMPETITIVE REPORT'!I27/X4</f>
        <v>2571.236559139785</v>
      </c>
      <c r="I27" s="15">
        <f>'WEEKLY COMPETITIVE REPORT'!J27/X17</f>
        <v>0.042705646316996276</v>
      </c>
      <c r="J27" s="23">
        <f>'WEEKLY COMPETITIVE REPORT'!K27</f>
        <v>565</v>
      </c>
      <c r="K27" s="23">
        <f>'WEEKLY COMPETITIVE REPORT'!L27</f>
        <v>612</v>
      </c>
      <c r="L27" s="65">
        <f>'WEEKLY COMPETITIVE REPORT'!M27</f>
        <v>-28.67263236390754</v>
      </c>
      <c r="M27" s="15" t="e">
        <f>#N/A</f>
        <v>#N/A</v>
      </c>
      <c r="N27" s="38">
        <f>'WEEKLY COMPETITIVE REPORT'!O27</f>
        <v>11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16666.666666666668</v>
      </c>
      <c r="W27" s="23">
        <f>'WEEKLY COMPETITIVE REPORT'!X27</f>
        <v>0</v>
      </c>
      <c r="X27" s="57">
        <f>'WEEKLY COMPETITIVE REPORT'!Y27</f>
        <v>3226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KIS UYKUSU</v>
      </c>
      <c r="D28" s="4" t="str">
        <f>'WEEKLY COMPETITIVE REPORT'!E28</f>
        <v>IND</v>
      </c>
      <c r="E28" s="4" t="str">
        <f>'WEEKLY COMPETITIVE REPORT'!F28</f>
        <v>FIVIA</v>
      </c>
      <c r="F28" s="38">
        <f>'WEEKLY COMPETITIVE REPORT'!G28</f>
        <v>2</v>
      </c>
      <c r="G28" s="38">
        <f>'WEEKLY COMPETITIVE REPORT'!H28</f>
        <v>2</v>
      </c>
      <c r="H28" s="15">
        <f>'WEEKLY COMPETITIVE REPORT'!I28/X4</f>
        <v>2413.978494623656</v>
      </c>
      <c r="I28" s="15">
        <f>'WEEKLY COMPETITIVE REPORT'!J28/X17</f>
        <v>0.0196649788223305</v>
      </c>
      <c r="J28" s="23">
        <f>'WEEKLY COMPETITIVE REPORT'!K28</f>
        <v>389</v>
      </c>
      <c r="K28" s="23">
        <f>'WEEKLY COMPETITIVE REPORT'!L28</f>
        <v>273</v>
      </c>
      <c r="L28" s="65">
        <f>'WEEKLY COMPETITIVE REPORT'!M28</f>
        <v>45.42510121457491</v>
      </c>
      <c r="M28" s="15" t="e">
        <f>#N/A</f>
        <v>#N/A</v>
      </c>
      <c r="N28" s="38">
        <f>'WEEKLY COMPETITIVE REPORT'!O28</f>
        <v>2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5294.354838709677</v>
      </c>
      <c r="W28" s="23">
        <f>'WEEKLY COMPETITIVE REPORT'!X28</f>
        <v>0</v>
      </c>
      <c r="X28" s="57">
        <f>'WEEKLY COMPETITIVE REPORT'!Y28</f>
        <v>856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HECTOR AND THE SEARCH FOR HAPPINESS</v>
      </c>
      <c r="D29" s="4" t="str">
        <f>'WEEKLY COMPETITIVE REPORT'!E29</f>
        <v>IND</v>
      </c>
      <c r="E29" s="4" t="str">
        <f>'WEEKLY COMPETITIVE REPORT'!F29</f>
        <v>FIVIA</v>
      </c>
      <c r="F29" s="38">
        <f>'WEEKLY COMPETITIVE REPORT'!G29</f>
        <v>1</v>
      </c>
      <c r="G29" s="38">
        <f>'WEEKLY COMPETITIVE REPORT'!H29</f>
        <v>4</v>
      </c>
      <c r="H29" s="15">
        <f>'WEEKLY COMPETITIVE REPORT'!I29/X4</f>
        <v>2353.494623655914</v>
      </c>
      <c r="I29" s="15">
        <f>'WEEKLY COMPETITIVE REPORT'!J29/X17</f>
        <v>0</v>
      </c>
      <c r="J29" s="23">
        <f>'WEEKLY COMPETITIVE REPORT'!K29</f>
        <v>313</v>
      </c>
      <c r="K29" s="23">
        <f>'WEEKLY COMPETITIVE REPORT'!L29</f>
        <v>0</v>
      </c>
      <c r="L29" s="65">
        <f>'WEEKLY COMPETITIVE REPORT'!M29</f>
        <v>0</v>
      </c>
      <c r="M29" s="15" t="e">
        <f>#N/A</f>
        <v>#N/A</v>
      </c>
      <c r="N29" s="38">
        <f>'WEEKLY COMPETITIVE REPORT'!O29</f>
        <v>4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3110.2150537634407</v>
      </c>
      <c r="W29" s="23">
        <f>'WEEKLY COMPETITIVE REPORT'!X29</f>
        <v>0</v>
      </c>
      <c r="X29" s="57">
        <f>'WEEKLY COMPETITIVE REPORT'!Y29</f>
        <v>418</v>
      </c>
    </row>
    <row r="30" spans="1:24" ht="12.75">
      <c r="A30" s="52">
        <v>17</v>
      </c>
      <c r="B30" s="4">
        <f>'WEEKLY COMPETITIVE REPORT'!B30</f>
        <v>10</v>
      </c>
      <c r="C30" s="4" t="str">
        <f>'WEEKLY COMPETITIVE REPORT'!C30</f>
        <v>GET SANTA</v>
      </c>
      <c r="D30" s="4" t="str">
        <f>'WEEKLY COMPETITIVE REPORT'!E30</f>
        <v>IND</v>
      </c>
      <c r="E30" s="4" t="str">
        <f>'WEEKLY COMPETITIVE REPORT'!F30</f>
        <v>Cinemania</v>
      </c>
      <c r="F30" s="38">
        <f>'WEEKLY COMPETITIVE REPORT'!G30</f>
        <v>4</v>
      </c>
      <c r="G30" s="38">
        <f>'WEEKLY COMPETITIVE REPORT'!H30</f>
        <v>9</v>
      </c>
      <c r="H30" s="15">
        <f>'WEEKLY COMPETITIVE REPORT'!I30/X4</f>
        <v>2115.5913978494623</v>
      </c>
      <c r="I30" s="15">
        <f>'WEEKLY COMPETITIVE REPORT'!J30/X17</f>
        <v>0.03582688449412439</v>
      </c>
      <c r="J30" s="23">
        <f>'WEEKLY COMPETITIVE REPORT'!K30</f>
        <v>304</v>
      </c>
      <c r="K30" s="23">
        <f>'WEEKLY COMPETITIVE REPORT'!L30</f>
        <v>471</v>
      </c>
      <c r="L30" s="65">
        <f>'WEEKLY COMPETITIVE REPORT'!M30</f>
        <v>-30.044444444444437</v>
      </c>
      <c r="M30" s="15" t="e">
        <f>#N/A</f>
        <v>#N/A</v>
      </c>
      <c r="N30" s="38">
        <f>'WEEKLY COMPETITIVE REPORT'!O30</f>
        <v>9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20565.860215053763</v>
      </c>
      <c r="W30" s="23">
        <f>'WEEKLY COMPETITIVE REPORT'!X30</f>
        <v>0</v>
      </c>
      <c r="X30" s="57">
        <f>'WEEKLY COMPETITIVE REPORT'!Y30</f>
        <v>3408</v>
      </c>
    </row>
    <row r="31" spans="1:24" ht="12.75">
      <c r="A31" s="51">
        <v>18</v>
      </c>
      <c r="B31" s="4">
        <f>'WEEKLY COMPETITIVE REPORT'!B31</f>
        <v>14</v>
      </c>
      <c r="C31" s="4" t="str">
        <f>'WEEKLY COMPETITIVE REPORT'!C31</f>
        <v>THE BOXTROLLS</v>
      </c>
      <c r="D31" s="4" t="str">
        <f>'WEEKLY COMPETITIVE REPORT'!E31</f>
        <v>UNI</v>
      </c>
      <c r="E31" s="4" t="str">
        <f>'WEEKLY COMPETITIVE REPORT'!F31</f>
        <v>Karantanija</v>
      </c>
      <c r="F31" s="38">
        <f>'WEEKLY COMPETITIVE REPORT'!G31</f>
        <v>7</v>
      </c>
      <c r="G31" s="38">
        <f>'WEEKLY COMPETITIVE REPORT'!H31</f>
        <v>17</v>
      </c>
      <c r="H31" s="15">
        <f>'WEEKLY COMPETITIVE REPORT'!I31/X4</f>
        <v>1762.0967741935483</v>
      </c>
      <c r="I31" s="15">
        <f>'WEEKLY COMPETITIVE REPORT'!J31/X17</f>
        <v>0.020222285914461322</v>
      </c>
      <c r="J31" s="23">
        <f>'WEEKLY COMPETITIVE REPORT'!K31</f>
        <v>229</v>
      </c>
      <c r="K31" s="23">
        <f>'WEEKLY COMPETITIVE REPORT'!L31</f>
        <v>236</v>
      </c>
      <c r="L31" s="65">
        <f>'WEEKLY COMPETITIVE REPORT'!M31</f>
        <v>3.2283464566929183</v>
      </c>
      <c r="M31" s="15" t="e">
        <f>#N/A</f>
        <v>#N/A</v>
      </c>
      <c r="N31" s="38">
        <f>'WEEKLY COMPETITIVE REPORT'!O31</f>
        <v>17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49018.81720430108</v>
      </c>
      <c r="W31" s="23">
        <f>'WEEKLY COMPETITIVE REPORT'!X31</f>
        <v>0</v>
      </c>
      <c r="X31" s="57">
        <f>'WEEKLY COMPETITIVE REPORT'!Y31</f>
        <v>7338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CLOUDS OF SILS MARIA</v>
      </c>
      <c r="D32" s="4" t="str">
        <f>'WEEKLY COMPETITIVE REPORT'!E32</f>
        <v>IND</v>
      </c>
      <c r="E32" s="4" t="str">
        <f>'WEEKLY COMPETITIVE REPORT'!F32</f>
        <v>CF</v>
      </c>
      <c r="F32" s="38">
        <f>'WEEKLY COMPETITIVE REPORT'!G32</f>
        <v>2</v>
      </c>
      <c r="G32" s="38">
        <f>'WEEKLY COMPETITIVE REPORT'!H32</f>
        <v>6</v>
      </c>
      <c r="H32" s="15">
        <f>'WEEKLY COMPETITIVE REPORT'!I32/X4</f>
        <v>1358.8709677419356</v>
      </c>
      <c r="I32" s="15">
        <f>'WEEKLY COMPETITIVE REPORT'!J32/X17</f>
        <v>0.015970828954491895</v>
      </c>
      <c r="J32" s="23">
        <f>'WEEKLY COMPETITIVE REPORT'!K32</f>
        <v>216</v>
      </c>
      <c r="K32" s="23">
        <f>'WEEKLY COMPETITIVE REPORT'!L32</f>
        <v>213</v>
      </c>
      <c r="L32" s="65">
        <f>'WEEKLY COMPETITIVE REPORT'!M32</f>
        <v>0.7976071784646024</v>
      </c>
      <c r="M32" s="15" t="e">
        <f>#N/A</f>
        <v>#N/A</v>
      </c>
      <c r="N32" s="38">
        <f>'WEEKLY COMPETITIVE REPORT'!O32</f>
        <v>6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4740.591397849463</v>
      </c>
      <c r="W32" s="23">
        <f>'WEEKLY COMPETITIVE REPORT'!X32</f>
        <v>0</v>
      </c>
      <c r="X32" s="57">
        <f>'WEEKLY COMPETITIVE REPORT'!Y32</f>
        <v>868</v>
      </c>
    </row>
    <row r="33" spans="1:24" ht="13.5" thickBot="1">
      <c r="A33" s="51">
        <v>20</v>
      </c>
      <c r="B33" s="4">
        <f>'WEEKLY COMPETITIVE REPORT'!B33</f>
        <v>20</v>
      </c>
      <c r="C33" s="4" t="str">
        <f>'WEEKLY COMPETITIVE REPORT'!C33</f>
        <v>BEFORE I GO TO SLEEP</v>
      </c>
      <c r="D33" s="4" t="str">
        <f>'WEEKLY COMPETITIVE REPORT'!E33</f>
        <v>IND</v>
      </c>
      <c r="E33" s="4" t="str">
        <f>'WEEKLY COMPETITIVE REPORT'!F33</f>
        <v>Blitz</v>
      </c>
      <c r="F33" s="38">
        <f>'WEEKLY COMPETITIVE REPORT'!G33</f>
        <v>3</v>
      </c>
      <c r="G33" s="38">
        <f>'WEEKLY COMPETITIVE REPORT'!H33</f>
        <v>6</v>
      </c>
      <c r="H33" s="15">
        <f>'WEEKLY COMPETITIVE REPORT'!I33/X4</f>
        <v>1268.8172043010752</v>
      </c>
      <c r="I33" s="15">
        <f>'WEEKLY COMPETITIVE REPORT'!J33/X17</f>
        <v>0.008152606604885195</v>
      </c>
      <c r="J33" s="23">
        <f>'WEEKLY COMPETITIVE REPORT'!K33</f>
        <v>164</v>
      </c>
      <c r="K33" s="23">
        <f>'WEEKLY COMPETITIVE REPORT'!L33</f>
        <v>90</v>
      </c>
      <c r="L33" s="65">
        <f>'WEEKLY COMPETITIVE REPORT'!M33</f>
        <v>84.375</v>
      </c>
      <c r="M33" s="15" t="e">
        <f>#N/A</f>
        <v>#N/A</v>
      </c>
      <c r="N33" s="38">
        <f>'WEEKLY COMPETITIVE REPORT'!O33</f>
        <v>6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 t="e">
        <f>'WEEKLY COMPETITIVE REPORT'!T33</f>
        <v>#DIV/0!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7592.741935483871</v>
      </c>
      <c r="W33" s="23">
        <f>'WEEKLY COMPETITIVE REPORT'!X33</f>
        <v>0</v>
      </c>
      <c r="X33" s="57">
        <f>'WEEKLY COMPETITIVE REPORT'!Y33</f>
        <v>1157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213</v>
      </c>
      <c r="H34" s="33">
        <f>SUM(H14:H33)</f>
        <v>194391.12903225806</v>
      </c>
      <c r="I34" s="32">
        <f>SUM(I14:I33)</f>
        <v>153998.79845720957</v>
      </c>
      <c r="J34" s="32">
        <f>SUM(J14:J33)</f>
        <v>24334</v>
      </c>
      <c r="K34" s="32">
        <f>SUM(K14:K33)</f>
        <v>20412</v>
      </c>
      <c r="L34" s="65">
        <f>'WEEKLY COMPETITIVE REPORT'!M34</f>
        <v>289.17980733006834</v>
      </c>
      <c r="M34" s="33">
        <f>H34/G34</f>
        <v>912.6344086021505</v>
      </c>
      <c r="N34" s="41">
        <f>'WEEKLY COMPETITIVE REPORT'!O34</f>
        <v>213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1468334.677419355</v>
      </c>
      <c r="W34" s="32">
        <f>SUM(W14:W33)</f>
        <v>0</v>
      </c>
      <c r="X34" s="36">
        <f>SUM(X14:X33)</f>
        <v>229821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2009-10-05T11:17:33Z</cp:lastPrinted>
  <dcterms:created xsi:type="dcterms:W3CDTF">1998-07-08T11:15:35Z</dcterms:created>
  <dcterms:modified xsi:type="dcterms:W3CDTF">2014-12-29T14:22:20Z</dcterms:modified>
  <cp:category/>
  <cp:version/>
  <cp:contentType/>
  <cp:contentStatus/>
</cp:coreProperties>
</file>