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50" windowWidth="27795" windowHeight="108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<sst xmlns="http://schemas.openxmlformats.org/spreadsheetml/2006/main" count="268" uniqueCount="99">
  <si>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</si>
  <si>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</si>
  <si>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</si>
  <si>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</si>
  <si>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</si>
  <si>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</si>
  <si>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</si>
  <si>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</si>
  <si>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</si>
  <si>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</si>
  <si>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</si>
  <si>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</si>
  <si>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</si>
  <si>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</si>
  <si>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</si>
  <si>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</si>
  <si>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</si>
  <si>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</si>
  <si>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</si>
  <si>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</si>
  <si>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</si>
  <si>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</si>
  <si>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</si>
  <si>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</si>
  <si>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</si>
  <si>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</si>
  <si>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</si>
  <si>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</si>
  <si>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</si>
  <si>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</si>
  <si>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</si>
  <si>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</si>
  <si>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</si>
  <si>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</si>
  <si>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</si>
  <si>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</si>
  <si>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</si>
  <si>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</si>
  <si>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</si>
  <si>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</si>
  <si>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</si>
  <si>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</si>
  <si>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</si>
  <si>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</si>
  <si>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</si>
  <si>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</si>
  <si>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</si>
  <si>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</si>
  <si>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FIVIA</t>
  </si>
  <si>
    <t>WB</t>
  </si>
  <si>
    <t>BVI</t>
  </si>
  <si>
    <t>CENEX</t>
  </si>
  <si>
    <t>PAR</t>
  </si>
  <si>
    <t>GREMO MI PO SVOJE 2</t>
  </si>
  <si>
    <t>FROZEN 3D</t>
  </si>
  <si>
    <t>LEDENO KRALJESTVO 3D</t>
  </si>
  <si>
    <t>HOBBIT: DESOLATION OF SMAUG</t>
  </si>
  <si>
    <t>HOBIT: SMAUGOVA PUŠČA</t>
  </si>
  <si>
    <t>WOLF OF WALL STREET</t>
  </si>
  <si>
    <t>VOLK Z WALL STREETA</t>
  </si>
  <si>
    <t>FOX</t>
  </si>
  <si>
    <t>SONY</t>
  </si>
  <si>
    <t>CF</t>
  </si>
  <si>
    <t>UNI</t>
  </si>
  <si>
    <t>FREE BIRDS</t>
  </si>
  <si>
    <t>PURANA NA BEGU</t>
  </si>
  <si>
    <t>AMERICAN HUSTLE</t>
  </si>
  <si>
    <t>AMERIŠKE PREVARE</t>
  </si>
  <si>
    <t>THE LEGEND OF HERCULES</t>
  </si>
  <si>
    <t>LEGENDA O HERKULU</t>
  </si>
  <si>
    <t>JACK RYAN</t>
  </si>
  <si>
    <t>AGENT RYAN</t>
  </si>
  <si>
    <t>ROBOCOP</t>
  </si>
  <si>
    <t>DALLAS BUYERS CLUB</t>
  </si>
  <si>
    <t>KLUB ZDRAVJA DALLAS</t>
  </si>
  <si>
    <t>12 YEARS A SLAVE</t>
  </si>
  <si>
    <t>12 LET SUŽENJ</t>
  </si>
  <si>
    <t>THE LEGO MOVIE</t>
  </si>
  <si>
    <t>LEGO FILM</t>
  </si>
  <si>
    <t>New</t>
  </si>
  <si>
    <t>VAMPIRE ACADEMY</t>
  </si>
  <si>
    <t>VAMPIRSKA AKADEMIJA</t>
  </si>
  <si>
    <t>WINTER'S TALE</t>
  </si>
  <si>
    <t>ZIMSKA PRIPOVED</t>
  </si>
  <si>
    <t>ENDLESS LOVE</t>
  </si>
  <si>
    <t>NESKONČNA LJUBEZEN</t>
  </si>
  <si>
    <t>CUBAN FURY</t>
  </si>
  <si>
    <t>DIVJA SALSA</t>
  </si>
  <si>
    <t>20 - Feb</t>
  </si>
  <si>
    <t>26 - Feb</t>
  </si>
  <si>
    <t>21 - Feb</t>
  </si>
  <si>
    <t>23 - Feb</t>
  </si>
  <si>
    <t>JUSTIN BIEBER: BELIEVE</t>
  </si>
  <si>
    <t>POMPEII</t>
  </si>
  <si>
    <t>POMPEJI</t>
  </si>
  <si>
    <t>MOUNMENTS MEN</t>
  </si>
  <si>
    <t>VARUHI ZAPUŠČINE</t>
  </si>
  <si>
    <t>THE BUTLER</t>
  </si>
  <si>
    <t>BATLER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</si>
</sst>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P20" sqref="P2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90</v>
      </c>
      <c r="L4" s="20"/>
      <c r="M4" s="79" t="s">
        <v>91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88</v>
      </c>
      <c r="L5" s="7"/>
      <c r="M5" s="80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41697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64</v>
      </c>
      <c r="D14" s="4" t="s">
        <v>65</v>
      </c>
      <c r="E14" s="15" t="s">
        <v>46</v>
      </c>
      <c r="F14" s="15" t="s">
        <v>36</v>
      </c>
      <c r="G14" s="37">
        <v>5</v>
      </c>
      <c r="H14" s="37">
        <v>16</v>
      </c>
      <c r="I14" s="14">
        <v>15129</v>
      </c>
      <c r="J14" s="14">
        <v>13222</v>
      </c>
      <c r="K14" s="14">
        <v>2810</v>
      </c>
      <c r="L14" s="14">
        <v>2462</v>
      </c>
      <c r="M14" s="64">
        <f>(I14/J14*100)-100</f>
        <v>14.422931477839967</v>
      </c>
      <c r="N14" s="14">
        <f>I14/H14</f>
        <v>945.5625</v>
      </c>
      <c r="O14" s="38">
        <v>16</v>
      </c>
      <c r="P14" s="14">
        <v>27720</v>
      </c>
      <c r="Q14" s="14">
        <v>24866</v>
      </c>
      <c r="R14" s="14">
        <v>5696</v>
      </c>
      <c r="S14" s="14">
        <v>5067</v>
      </c>
      <c r="T14" s="64">
        <f>(P14/Q14*100)-100</f>
        <v>11.477519504544361</v>
      </c>
      <c r="U14" s="74">
        <v>86124</v>
      </c>
      <c r="V14" s="14">
        <f>P14/O14</f>
        <v>1732.5</v>
      </c>
      <c r="W14" s="74">
        <f>SUM(U14,P14)</f>
        <v>113844</v>
      </c>
      <c r="X14" s="74">
        <v>17032</v>
      </c>
      <c r="Y14" s="75">
        <f>SUM(X14,R14)</f>
        <v>22728</v>
      </c>
    </row>
    <row r="15" spans="1:25" ht="12.75">
      <c r="A15" s="72">
        <v>2</v>
      </c>
      <c r="B15" s="72" t="s">
        <v>79</v>
      </c>
      <c r="C15" s="4" t="s">
        <v>95</v>
      </c>
      <c r="D15" s="4" t="s">
        <v>96</v>
      </c>
      <c r="E15" s="15" t="s">
        <v>60</v>
      </c>
      <c r="F15" s="15" t="s">
        <v>42</v>
      </c>
      <c r="G15" s="37">
        <v>1</v>
      </c>
      <c r="H15" s="37">
        <v>12</v>
      </c>
      <c r="I15" s="14">
        <v>12945</v>
      </c>
      <c r="J15" s="14"/>
      <c r="K15" s="14">
        <v>2273</v>
      </c>
      <c r="L15" s="14"/>
      <c r="M15" s="64"/>
      <c r="N15" s="14">
        <f>I15/H15</f>
        <v>1078.75</v>
      </c>
      <c r="O15" s="73">
        <v>12</v>
      </c>
      <c r="P15" s="14">
        <v>19744</v>
      </c>
      <c r="Q15" s="14"/>
      <c r="R15" s="14">
        <v>3823</v>
      </c>
      <c r="S15" s="14"/>
      <c r="T15" s="64"/>
      <c r="U15" s="24">
        <v>741</v>
      </c>
      <c r="V15" s="14">
        <f>P15/O15</f>
        <v>1645.3333333333333</v>
      </c>
      <c r="W15" s="74">
        <f>SUM(U15,P15)</f>
        <v>20485</v>
      </c>
      <c r="X15" s="74">
        <v>300</v>
      </c>
      <c r="Y15" s="75">
        <f>SUM(X15,R15)</f>
        <v>4123</v>
      </c>
    </row>
    <row r="16" spans="1:25" ht="12.75">
      <c r="A16" s="72">
        <v>3</v>
      </c>
      <c r="B16" s="72" t="s">
        <v>79</v>
      </c>
      <c r="C16" s="4" t="s">
        <v>93</v>
      </c>
      <c r="D16" s="4" t="s">
        <v>94</v>
      </c>
      <c r="E16" s="15" t="s">
        <v>46</v>
      </c>
      <c r="F16" s="15" t="s">
        <v>42</v>
      </c>
      <c r="G16" s="37">
        <v>1</v>
      </c>
      <c r="H16" s="37">
        <v>11</v>
      </c>
      <c r="I16" s="24">
        <v>12773</v>
      </c>
      <c r="J16" s="24"/>
      <c r="K16" s="24">
        <v>2234</v>
      </c>
      <c r="L16" s="24"/>
      <c r="M16" s="64"/>
      <c r="N16" s="14">
        <f>I16/H16</f>
        <v>1161.1818181818182</v>
      </c>
      <c r="O16" s="38">
        <v>11</v>
      </c>
      <c r="P16" s="14">
        <v>19490</v>
      </c>
      <c r="Q16" s="14"/>
      <c r="R16" s="14">
        <v>3771</v>
      </c>
      <c r="S16" s="14"/>
      <c r="T16" s="64"/>
      <c r="U16" s="74"/>
      <c r="V16" s="14">
        <f>P16/O16</f>
        <v>1771.8181818181818</v>
      </c>
      <c r="W16" s="74">
        <f>SUM(U16,P16)</f>
        <v>19490</v>
      </c>
      <c r="X16" s="74"/>
      <c r="Y16" s="75">
        <f>SUM(X16,R16)</f>
        <v>3771</v>
      </c>
    </row>
    <row r="17" spans="1:25" ht="12.75">
      <c r="A17" s="72">
        <v>4</v>
      </c>
      <c r="B17" s="72">
        <v>2</v>
      </c>
      <c r="C17" s="4" t="s">
        <v>77</v>
      </c>
      <c r="D17" s="4" t="s">
        <v>78</v>
      </c>
      <c r="E17" s="15" t="s">
        <v>49</v>
      </c>
      <c r="F17" s="15" t="s">
        <v>42</v>
      </c>
      <c r="G17" s="37">
        <v>3</v>
      </c>
      <c r="H17" s="37">
        <v>18</v>
      </c>
      <c r="I17" s="24">
        <v>11132</v>
      </c>
      <c r="J17" s="24">
        <v>11753</v>
      </c>
      <c r="K17" s="100">
        <v>1939</v>
      </c>
      <c r="L17" s="100">
        <v>2045</v>
      </c>
      <c r="M17" s="64">
        <f>(I17/J17*100)-100</f>
        <v>-5.283757338551865</v>
      </c>
      <c r="N17" s="14">
        <f>I17/H17</f>
        <v>618.4444444444445</v>
      </c>
      <c r="O17" s="73">
        <v>18</v>
      </c>
      <c r="P17" s="94">
        <v>18476</v>
      </c>
      <c r="Q17" s="94">
        <v>23492</v>
      </c>
      <c r="R17" s="94">
        <v>3448</v>
      </c>
      <c r="S17" s="94">
        <v>4509</v>
      </c>
      <c r="T17" s="64">
        <f>(P17/Q17*100)-100</f>
        <v>-21.351949599863786</v>
      </c>
      <c r="U17" s="74">
        <v>44419</v>
      </c>
      <c r="V17" s="24">
        <f>P17/O17</f>
        <v>1026.4444444444443</v>
      </c>
      <c r="W17" s="74">
        <f>SUM(U17,P17)</f>
        <v>62895</v>
      </c>
      <c r="X17" s="74">
        <v>8193</v>
      </c>
      <c r="Y17" s="75">
        <f>SUM(X17,R17)</f>
        <v>11641</v>
      </c>
    </row>
    <row r="18" spans="1:25" ht="13.5" customHeight="1">
      <c r="A18" s="72">
        <v>5</v>
      </c>
      <c r="B18" s="72" t="s">
        <v>79</v>
      </c>
      <c r="C18" s="4" t="s">
        <v>92</v>
      </c>
      <c r="D18" s="4" t="s">
        <v>92</v>
      </c>
      <c r="E18" s="15" t="s">
        <v>46</v>
      </c>
      <c r="F18" s="15" t="s">
        <v>48</v>
      </c>
      <c r="G18" s="37">
        <v>1</v>
      </c>
      <c r="H18" s="37">
        <v>9</v>
      </c>
      <c r="I18" s="14">
        <v>5567</v>
      </c>
      <c r="J18" s="14"/>
      <c r="K18" s="91">
        <v>1103</v>
      </c>
      <c r="L18" s="91"/>
      <c r="M18" s="64"/>
      <c r="N18" s="14">
        <f>I18/H18</f>
        <v>618.5555555555555</v>
      </c>
      <c r="O18" s="73">
        <v>9</v>
      </c>
      <c r="P18" s="14">
        <v>14460</v>
      </c>
      <c r="Q18" s="14"/>
      <c r="R18" s="14">
        <v>2863</v>
      </c>
      <c r="S18" s="14"/>
      <c r="T18" s="64"/>
      <c r="U18" s="96"/>
      <c r="V18" s="24">
        <f>P18/O18</f>
        <v>1606.6666666666667</v>
      </c>
      <c r="W18" s="74">
        <f>SUM(U18,P18)</f>
        <v>14460</v>
      </c>
      <c r="X18" s="74"/>
      <c r="Y18" s="75">
        <f>SUM(X18,R18)</f>
        <v>2863</v>
      </c>
    </row>
    <row r="19" spans="1:25" ht="12.75">
      <c r="A19" s="72">
        <v>6</v>
      </c>
      <c r="B19" s="72">
        <v>3</v>
      </c>
      <c r="C19" s="4" t="s">
        <v>75</v>
      </c>
      <c r="D19" s="4" t="s">
        <v>76</v>
      </c>
      <c r="E19" s="15" t="s">
        <v>46</v>
      </c>
      <c r="F19" s="15" t="s">
        <v>42</v>
      </c>
      <c r="G19" s="37">
        <v>3</v>
      </c>
      <c r="H19" s="37">
        <v>12</v>
      </c>
      <c r="I19" s="24">
        <v>7612</v>
      </c>
      <c r="J19" s="24">
        <v>13503</v>
      </c>
      <c r="K19" s="14">
        <v>1287</v>
      </c>
      <c r="L19" s="14">
        <v>2252</v>
      </c>
      <c r="M19" s="64">
        <f>(I19/J19*100)-100</f>
        <v>-43.627342072132116</v>
      </c>
      <c r="N19" s="14">
        <f>I19/H19</f>
        <v>634.3333333333334</v>
      </c>
      <c r="O19" s="73">
        <v>12</v>
      </c>
      <c r="P19" s="14">
        <v>10717</v>
      </c>
      <c r="Q19" s="14">
        <v>20969</v>
      </c>
      <c r="R19" s="14">
        <v>1915</v>
      </c>
      <c r="S19" s="14">
        <v>3753</v>
      </c>
      <c r="T19" s="64">
        <f>(P19/Q19*100)-100</f>
        <v>-48.891220372931464</v>
      </c>
      <c r="U19" s="74">
        <v>42904</v>
      </c>
      <c r="V19" s="14">
        <f>P19/O19</f>
        <v>893.0833333333334</v>
      </c>
      <c r="W19" s="74">
        <f>SUM(U19,P19)</f>
        <v>53621</v>
      </c>
      <c r="X19" s="74">
        <v>7938</v>
      </c>
      <c r="Y19" s="75">
        <f>SUM(X19,R19)</f>
        <v>9853</v>
      </c>
    </row>
    <row r="20" spans="1:25" ht="12.75">
      <c r="A20" s="72">
        <v>7</v>
      </c>
      <c r="B20" s="72">
        <v>8</v>
      </c>
      <c r="C20" s="89" t="s">
        <v>54</v>
      </c>
      <c r="D20" s="89" t="s">
        <v>55</v>
      </c>
      <c r="E20" s="15" t="s">
        <v>50</v>
      </c>
      <c r="F20" s="15" t="s">
        <v>51</v>
      </c>
      <c r="G20" s="37">
        <v>12</v>
      </c>
      <c r="H20" s="37">
        <v>22</v>
      </c>
      <c r="I20" s="24">
        <v>5257</v>
      </c>
      <c r="J20" s="24">
        <v>4221</v>
      </c>
      <c r="K20" s="14">
        <v>987</v>
      </c>
      <c r="L20" s="14">
        <v>813</v>
      </c>
      <c r="M20" s="64">
        <f>(I20/J20*100)-100</f>
        <v>24.543946932006634</v>
      </c>
      <c r="N20" s="14">
        <f>I20/H20</f>
        <v>238.95454545454547</v>
      </c>
      <c r="O20" s="73">
        <v>22</v>
      </c>
      <c r="P20" s="14">
        <v>9400</v>
      </c>
      <c r="Q20" s="14">
        <v>10909</v>
      </c>
      <c r="R20" s="14">
        <v>1880</v>
      </c>
      <c r="S20" s="14">
        <v>2270</v>
      </c>
      <c r="T20" s="64">
        <f>(P20/Q20*100)-100</f>
        <v>-13.83261527179394</v>
      </c>
      <c r="U20" s="74">
        <v>303054</v>
      </c>
      <c r="V20" s="14">
        <f>P20/O20</f>
        <v>427.27272727272725</v>
      </c>
      <c r="W20" s="74">
        <f>SUM(U20,P20)</f>
        <v>312454</v>
      </c>
      <c r="X20" s="74">
        <v>60757</v>
      </c>
      <c r="Y20" s="75">
        <f>SUM(X20,R20)</f>
        <v>62637</v>
      </c>
    </row>
    <row r="21" spans="1:25" ht="12.75">
      <c r="A21" s="72">
        <v>8</v>
      </c>
      <c r="B21" s="72">
        <v>4</v>
      </c>
      <c r="C21" s="4" t="s">
        <v>84</v>
      </c>
      <c r="D21" s="4" t="s">
        <v>85</v>
      </c>
      <c r="E21" s="15" t="s">
        <v>63</v>
      </c>
      <c r="F21" s="15" t="s">
        <v>36</v>
      </c>
      <c r="G21" s="37">
        <v>2</v>
      </c>
      <c r="H21" s="37">
        <v>9</v>
      </c>
      <c r="I21" s="14">
        <v>5720</v>
      </c>
      <c r="J21" s="14">
        <v>13445</v>
      </c>
      <c r="K21" s="14">
        <v>1031</v>
      </c>
      <c r="L21" s="14">
        <v>2601</v>
      </c>
      <c r="M21" s="64">
        <f>(I21/J21*100)-100</f>
        <v>-57.45630345853477</v>
      </c>
      <c r="N21" s="14">
        <f>I21/H21</f>
        <v>635.5555555555555</v>
      </c>
      <c r="O21" s="37">
        <v>9</v>
      </c>
      <c r="P21" s="14">
        <v>9106</v>
      </c>
      <c r="Q21" s="14">
        <v>17904</v>
      </c>
      <c r="R21" s="14">
        <v>1830</v>
      </c>
      <c r="S21" s="14">
        <v>3582</v>
      </c>
      <c r="T21" s="64">
        <f>(P21/Q21*100)-100</f>
        <v>-49.139857015192135</v>
      </c>
      <c r="U21" s="74">
        <v>17904</v>
      </c>
      <c r="V21" s="14">
        <f>P21/O21</f>
        <v>1011.7777777777778</v>
      </c>
      <c r="W21" s="74">
        <f>SUM(U21,P21)</f>
        <v>27010</v>
      </c>
      <c r="X21" s="74">
        <v>3582</v>
      </c>
      <c r="Y21" s="75">
        <f>SUM(X21,R21)</f>
        <v>5412</v>
      </c>
    </row>
    <row r="22" spans="1:25" ht="12.75">
      <c r="A22" s="72">
        <v>9</v>
      </c>
      <c r="B22" s="72">
        <v>5</v>
      </c>
      <c r="C22" s="89" t="s">
        <v>80</v>
      </c>
      <c r="D22" s="89" t="s">
        <v>81</v>
      </c>
      <c r="E22" s="15" t="s">
        <v>46</v>
      </c>
      <c r="F22" s="15" t="s">
        <v>48</v>
      </c>
      <c r="G22" s="37">
        <v>2</v>
      </c>
      <c r="H22" s="37">
        <v>8</v>
      </c>
      <c r="I22" s="24">
        <v>5369</v>
      </c>
      <c r="J22" s="24">
        <v>8059</v>
      </c>
      <c r="K22" s="24">
        <v>976</v>
      </c>
      <c r="L22" s="24">
        <v>1470</v>
      </c>
      <c r="M22" s="64">
        <f>(I22/J22*100)-100</f>
        <v>-33.37883112048641</v>
      </c>
      <c r="N22" s="14">
        <f>I22/H22</f>
        <v>671.125</v>
      </c>
      <c r="O22" s="37">
        <v>8</v>
      </c>
      <c r="P22" s="14">
        <v>8335</v>
      </c>
      <c r="Q22" s="14">
        <v>14174</v>
      </c>
      <c r="R22" s="14">
        <v>1677</v>
      </c>
      <c r="S22" s="14">
        <v>2797</v>
      </c>
      <c r="T22" s="64">
        <f>(P22/Q22*100)-100</f>
        <v>-41.195146042048826</v>
      </c>
      <c r="U22" s="96">
        <v>14174</v>
      </c>
      <c r="V22" s="14">
        <f>P22/O22</f>
        <v>1041.875</v>
      </c>
      <c r="W22" s="74">
        <f>SUM(U22,P22)</f>
        <v>22509</v>
      </c>
      <c r="X22" s="74">
        <v>2797</v>
      </c>
      <c r="Y22" s="75">
        <f>SUM(X22,R22)</f>
        <v>4474</v>
      </c>
    </row>
    <row r="23" spans="1:25" ht="12.75">
      <c r="A23" s="72">
        <v>10</v>
      </c>
      <c r="B23" s="72">
        <v>7</v>
      </c>
      <c r="C23" s="4" t="s">
        <v>58</v>
      </c>
      <c r="D23" s="4" t="s">
        <v>59</v>
      </c>
      <c r="E23" s="15" t="s">
        <v>46</v>
      </c>
      <c r="F23" s="15" t="s">
        <v>42</v>
      </c>
      <c r="G23" s="37">
        <v>9</v>
      </c>
      <c r="H23" s="37">
        <v>10</v>
      </c>
      <c r="I23" s="24">
        <v>4843</v>
      </c>
      <c r="J23" s="24">
        <v>7742</v>
      </c>
      <c r="K23" s="99">
        <v>785</v>
      </c>
      <c r="L23" s="99">
        <v>1259</v>
      </c>
      <c r="M23" s="64">
        <f>(I23/J23*100)-100</f>
        <v>-37.445104624128135</v>
      </c>
      <c r="N23" s="14">
        <f>I23/H23</f>
        <v>484.3</v>
      </c>
      <c r="O23" s="73">
        <v>10</v>
      </c>
      <c r="P23" s="22">
        <v>7397</v>
      </c>
      <c r="Q23" s="22">
        <v>11265</v>
      </c>
      <c r="R23" s="22">
        <v>1281</v>
      </c>
      <c r="S23" s="22">
        <v>1928</v>
      </c>
      <c r="T23" s="64">
        <f>(P23/Q23*100)-100</f>
        <v>-34.33644030181979</v>
      </c>
      <c r="U23" s="74">
        <v>429542</v>
      </c>
      <c r="V23" s="14">
        <f>P23/O23</f>
        <v>739.7</v>
      </c>
      <c r="W23" s="74">
        <f>SUM(U23,P23)</f>
        <v>436939</v>
      </c>
      <c r="X23" s="76">
        <v>73529</v>
      </c>
      <c r="Y23" s="75">
        <f>SUM(X23,R23)</f>
        <v>74810</v>
      </c>
    </row>
    <row r="24" spans="1:25" ht="12.75">
      <c r="A24" s="72">
        <v>11</v>
      </c>
      <c r="B24" s="72">
        <v>6</v>
      </c>
      <c r="C24" s="4" t="s">
        <v>82</v>
      </c>
      <c r="D24" s="4" t="s">
        <v>83</v>
      </c>
      <c r="E24" s="15" t="s">
        <v>49</v>
      </c>
      <c r="F24" s="15" t="s">
        <v>42</v>
      </c>
      <c r="G24" s="37">
        <v>2</v>
      </c>
      <c r="H24" s="37">
        <v>11</v>
      </c>
      <c r="I24" s="24">
        <v>3990</v>
      </c>
      <c r="J24" s="24">
        <v>8913</v>
      </c>
      <c r="K24" s="24">
        <v>687</v>
      </c>
      <c r="L24" s="24">
        <v>1552</v>
      </c>
      <c r="M24" s="64">
        <f>(I24/J24*100)-100</f>
        <v>-55.23392797038034</v>
      </c>
      <c r="N24" s="14">
        <f>I24/H24</f>
        <v>362.72727272727275</v>
      </c>
      <c r="O24" s="73">
        <v>11</v>
      </c>
      <c r="P24" s="14">
        <v>5820</v>
      </c>
      <c r="Q24" s="14">
        <v>12802</v>
      </c>
      <c r="R24" s="14">
        <v>1086</v>
      </c>
      <c r="S24" s="14">
        <v>2403</v>
      </c>
      <c r="T24" s="64">
        <f>(P24/Q24*100)-100</f>
        <v>-54.538353382284015</v>
      </c>
      <c r="U24" s="74">
        <v>12802</v>
      </c>
      <c r="V24" s="14">
        <f>P24/O24</f>
        <v>529.0909090909091</v>
      </c>
      <c r="W24" s="74">
        <f>SUM(U24,P24)</f>
        <v>18622</v>
      </c>
      <c r="X24" s="76">
        <v>2403</v>
      </c>
      <c r="Y24" s="75">
        <f>SUM(X24,R24)</f>
        <v>3489</v>
      </c>
    </row>
    <row r="25" spans="1:25" ht="12.75" customHeight="1">
      <c r="A25" s="72">
        <v>12</v>
      </c>
      <c r="B25" s="72">
        <v>9</v>
      </c>
      <c r="C25" s="4" t="s">
        <v>86</v>
      </c>
      <c r="D25" s="4" t="s">
        <v>87</v>
      </c>
      <c r="E25" s="15" t="s">
        <v>46</v>
      </c>
      <c r="F25" s="15" t="s">
        <v>47</v>
      </c>
      <c r="G25" s="37">
        <v>2</v>
      </c>
      <c r="H25" s="37">
        <v>9</v>
      </c>
      <c r="I25" s="24">
        <v>3289</v>
      </c>
      <c r="J25" s="24">
        <v>6974</v>
      </c>
      <c r="K25" s="100">
        <v>588</v>
      </c>
      <c r="L25" s="100">
        <v>1282</v>
      </c>
      <c r="M25" s="64">
        <f>(I25/J25*100)-100</f>
        <v>-52.8391167192429</v>
      </c>
      <c r="N25" s="14">
        <f>I25/H25</f>
        <v>365.44444444444446</v>
      </c>
      <c r="O25" s="38">
        <v>9</v>
      </c>
      <c r="P25" s="14">
        <v>4679</v>
      </c>
      <c r="Q25" s="14">
        <v>9077</v>
      </c>
      <c r="R25" s="24">
        <v>888</v>
      </c>
      <c r="S25" s="24">
        <v>1755</v>
      </c>
      <c r="T25" s="64">
        <f>(P25/Q25*100)-100</f>
        <v>-48.45213176159524</v>
      </c>
      <c r="U25" s="76">
        <v>9077</v>
      </c>
      <c r="V25" s="14">
        <f>P25/O25</f>
        <v>519.8888888888889</v>
      </c>
      <c r="W25" s="74">
        <f>SUM(U25,P25)</f>
        <v>13756</v>
      </c>
      <c r="X25" s="74">
        <v>1755</v>
      </c>
      <c r="Y25" s="75">
        <f>SUM(X25,R25)</f>
        <v>2643</v>
      </c>
    </row>
    <row r="26" spans="1:25" ht="12.75" customHeight="1">
      <c r="A26" s="72">
        <v>13</v>
      </c>
      <c r="B26" s="72">
        <v>10</v>
      </c>
      <c r="C26" s="4" t="s">
        <v>66</v>
      </c>
      <c r="D26" s="4" t="s">
        <v>67</v>
      </c>
      <c r="E26" s="15" t="s">
        <v>61</v>
      </c>
      <c r="F26" s="15" t="s">
        <v>62</v>
      </c>
      <c r="G26" s="37">
        <v>5</v>
      </c>
      <c r="H26" s="37">
        <v>13</v>
      </c>
      <c r="I26" s="22">
        <v>2528</v>
      </c>
      <c r="J26" s="22">
        <v>5873</v>
      </c>
      <c r="K26" s="97">
        <v>419</v>
      </c>
      <c r="L26" s="97">
        <v>986</v>
      </c>
      <c r="M26" s="64">
        <f>(I26/J26*100)-100</f>
        <v>-56.95555933934956</v>
      </c>
      <c r="N26" s="14">
        <f>I26/H26</f>
        <v>194.46153846153845</v>
      </c>
      <c r="O26" s="73">
        <v>13</v>
      </c>
      <c r="P26" s="22">
        <v>3891</v>
      </c>
      <c r="Q26" s="22">
        <v>7983</v>
      </c>
      <c r="R26" s="22">
        <v>672</v>
      </c>
      <c r="S26" s="22">
        <v>1424</v>
      </c>
      <c r="T26" s="64">
        <f>(P26/Q26*100)-100</f>
        <v>-51.25892521608418</v>
      </c>
      <c r="U26" s="76">
        <v>61337</v>
      </c>
      <c r="V26" s="14">
        <f>P26/O26</f>
        <v>299.3076923076923</v>
      </c>
      <c r="W26" s="74">
        <f>SUM(U26,P26)</f>
        <v>65228</v>
      </c>
      <c r="X26" s="74">
        <v>11345</v>
      </c>
      <c r="Y26" s="75">
        <f>SUM(X26,R26)</f>
        <v>12017</v>
      </c>
    </row>
    <row r="27" spans="1:25" ht="12.75">
      <c r="A27" s="72">
        <v>14</v>
      </c>
      <c r="B27" s="72">
        <v>14</v>
      </c>
      <c r="C27" s="4" t="s">
        <v>53</v>
      </c>
      <c r="D27" s="4" t="s">
        <v>53</v>
      </c>
      <c r="E27" s="15" t="s">
        <v>46</v>
      </c>
      <c r="F27" s="15" t="s">
        <v>47</v>
      </c>
      <c r="G27" s="37">
        <v>16</v>
      </c>
      <c r="H27" s="37">
        <v>24</v>
      </c>
      <c r="I27" s="24">
        <v>2142</v>
      </c>
      <c r="J27" s="24">
        <v>1859</v>
      </c>
      <c r="K27" s="22">
        <v>413</v>
      </c>
      <c r="L27" s="22">
        <v>409</v>
      </c>
      <c r="M27" s="64">
        <f>(I27/J27*100)-100</f>
        <v>15.22323830016137</v>
      </c>
      <c r="N27" s="14">
        <f>I27/H27</f>
        <v>89.25</v>
      </c>
      <c r="O27" s="37">
        <v>24</v>
      </c>
      <c r="P27" s="22">
        <v>3861</v>
      </c>
      <c r="Q27" s="22">
        <v>3904</v>
      </c>
      <c r="R27" s="22">
        <v>815</v>
      </c>
      <c r="S27" s="22">
        <v>833</v>
      </c>
      <c r="T27" s="64">
        <f>(P27/Q27*100)-100</f>
        <v>-1.1014344262295026</v>
      </c>
      <c r="U27" s="74">
        <v>568424</v>
      </c>
      <c r="V27" s="14">
        <f>P27/O27</f>
        <v>160.875</v>
      </c>
      <c r="W27" s="74">
        <f>SUM(U27,P27)</f>
        <v>572285</v>
      </c>
      <c r="X27" s="76">
        <v>123972</v>
      </c>
      <c r="Y27" s="75">
        <f>SUM(X27,R27)</f>
        <v>124787</v>
      </c>
    </row>
    <row r="28" spans="1:25" ht="12.75">
      <c r="A28" s="72">
        <v>15</v>
      </c>
      <c r="B28" s="72">
        <v>11</v>
      </c>
      <c r="C28" s="4" t="s">
        <v>72</v>
      </c>
      <c r="D28" s="4" t="s">
        <v>72</v>
      </c>
      <c r="E28" s="15" t="s">
        <v>61</v>
      </c>
      <c r="F28" s="15" t="s">
        <v>62</v>
      </c>
      <c r="G28" s="37">
        <v>3</v>
      </c>
      <c r="H28" s="37">
        <v>11</v>
      </c>
      <c r="I28" s="24">
        <v>1957</v>
      </c>
      <c r="J28" s="24">
        <v>4717</v>
      </c>
      <c r="K28" s="95">
        <v>335</v>
      </c>
      <c r="L28" s="95">
        <v>808</v>
      </c>
      <c r="M28" s="64">
        <f>(I28/J28*100)-100</f>
        <v>-58.51176595293619</v>
      </c>
      <c r="N28" s="14">
        <f>I28/H28</f>
        <v>177.9090909090909</v>
      </c>
      <c r="O28" s="38">
        <v>11</v>
      </c>
      <c r="P28" s="14">
        <v>3010</v>
      </c>
      <c r="Q28" s="14">
        <v>7232</v>
      </c>
      <c r="R28" s="14">
        <v>569</v>
      </c>
      <c r="S28" s="14">
        <v>1379</v>
      </c>
      <c r="T28" s="64">
        <f>(P28/Q28*100)-100</f>
        <v>-58.37942477876106</v>
      </c>
      <c r="U28" s="74">
        <v>18651</v>
      </c>
      <c r="V28" s="14">
        <f>P28/O28</f>
        <v>273.6363636363636</v>
      </c>
      <c r="W28" s="74">
        <f>SUM(U28,P28)</f>
        <v>21661</v>
      </c>
      <c r="X28" s="74">
        <v>3570</v>
      </c>
      <c r="Y28" s="75">
        <f>SUM(X28,R28)</f>
        <v>4139</v>
      </c>
    </row>
    <row r="29" spans="1:25" ht="12.75">
      <c r="A29" s="72">
        <v>16</v>
      </c>
      <c r="B29" s="72" t="s">
        <v>79</v>
      </c>
      <c r="C29" s="4" t="s">
        <v>97</v>
      </c>
      <c r="D29" s="4" t="s">
        <v>98</v>
      </c>
      <c r="E29" s="15" t="s">
        <v>46</v>
      </c>
      <c r="F29" s="15" t="s">
        <v>47</v>
      </c>
      <c r="G29" s="37">
        <v>1</v>
      </c>
      <c r="H29" s="37">
        <v>7</v>
      </c>
      <c r="I29" s="91">
        <v>1730</v>
      </c>
      <c r="J29" s="91"/>
      <c r="K29" s="99">
        <v>281</v>
      </c>
      <c r="L29" s="99"/>
      <c r="M29" s="64"/>
      <c r="N29" s="14">
        <f>I29/H29</f>
        <v>247.14285714285714</v>
      </c>
      <c r="O29" s="73">
        <v>7</v>
      </c>
      <c r="P29" s="14">
        <v>2592</v>
      </c>
      <c r="Q29" s="14"/>
      <c r="R29" s="14">
        <v>467</v>
      </c>
      <c r="S29" s="14"/>
      <c r="T29" s="64"/>
      <c r="U29" s="90"/>
      <c r="V29" s="14">
        <f>P29/O29</f>
        <v>370.2857142857143</v>
      </c>
      <c r="W29" s="74">
        <f>SUM(U29,P29)</f>
        <v>2592</v>
      </c>
      <c r="X29" s="74"/>
      <c r="Y29" s="75">
        <f>SUM(X29,R29)</f>
        <v>467</v>
      </c>
    </row>
    <row r="30" spans="1:25" ht="12.75">
      <c r="A30" s="72">
        <v>17</v>
      </c>
      <c r="B30" s="72">
        <v>18</v>
      </c>
      <c r="C30" s="4" t="s">
        <v>56</v>
      </c>
      <c r="D30" s="4" t="s">
        <v>57</v>
      </c>
      <c r="E30" s="15" t="s">
        <v>49</v>
      </c>
      <c r="F30" s="15" t="s">
        <v>42</v>
      </c>
      <c r="G30" s="37">
        <v>11</v>
      </c>
      <c r="H30" s="37">
        <v>26</v>
      </c>
      <c r="I30" s="24">
        <v>1371</v>
      </c>
      <c r="J30" s="24">
        <v>1316</v>
      </c>
      <c r="K30" s="14">
        <v>240</v>
      </c>
      <c r="L30" s="14">
        <v>214</v>
      </c>
      <c r="M30" s="64">
        <f>(I30/J30*100)-100</f>
        <v>4.179331306990889</v>
      </c>
      <c r="N30" s="14">
        <f>I30/H30</f>
        <v>52.73076923076923</v>
      </c>
      <c r="O30" s="38">
        <v>26</v>
      </c>
      <c r="P30" s="14">
        <v>2419</v>
      </c>
      <c r="Q30" s="14">
        <v>2430</v>
      </c>
      <c r="R30" s="14">
        <v>452</v>
      </c>
      <c r="S30" s="14">
        <v>413</v>
      </c>
      <c r="T30" s="64">
        <f>(P30/Q30*100)-100</f>
        <v>-0.45267489711933706</v>
      </c>
      <c r="U30" s="74">
        <v>504477</v>
      </c>
      <c r="V30" s="14">
        <f>P30/O30</f>
        <v>93.03846153846153</v>
      </c>
      <c r="W30" s="74">
        <f>SUM(U30,P30)</f>
        <v>506896</v>
      </c>
      <c r="X30" s="74">
        <v>80640</v>
      </c>
      <c r="Y30" s="75">
        <f>SUM(X30,R30)</f>
        <v>81092</v>
      </c>
    </row>
    <row r="31" spans="1:25" ht="12.75">
      <c r="A31" s="72">
        <v>18</v>
      </c>
      <c r="B31" s="72">
        <v>13</v>
      </c>
      <c r="C31" s="98" t="s">
        <v>70</v>
      </c>
      <c r="D31" s="4" t="s">
        <v>71</v>
      </c>
      <c r="E31" s="15" t="s">
        <v>52</v>
      </c>
      <c r="F31" s="15" t="s">
        <v>36</v>
      </c>
      <c r="G31" s="37">
        <v>4</v>
      </c>
      <c r="H31" s="37">
        <v>9</v>
      </c>
      <c r="I31" s="24">
        <v>1521</v>
      </c>
      <c r="J31" s="24">
        <v>3704</v>
      </c>
      <c r="K31" s="91">
        <v>259</v>
      </c>
      <c r="L31" s="91">
        <v>640</v>
      </c>
      <c r="M31" s="64">
        <f>(I31/J31*100)-100</f>
        <v>-58.936285097192226</v>
      </c>
      <c r="N31" s="14">
        <f>I31/H31</f>
        <v>169</v>
      </c>
      <c r="O31" s="37">
        <v>9</v>
      </c>
      <c r="P31" s="22">
        <v>2404</v>
      </c>
      <c r="Q31" s="22">
        <v>5337</v>
      </c>
      <c r="R31" s="22">
        <v>446</v>
      </c>
      <c r="S31" s="22">
        <v>974</v>
      </c>
      <c r="T31" s="64">
        <f>(P31/Q31*100)-100</f>
        <v>-54.95596777215665</v>
      </c>
      <c r="U31" s="90">
        <v>24375</v>
      </c>
      <c r="V31" s="14">
        <f>P31/O31</f>
        <v>267.1111111111111</v>
      </c>
      <c r="W31" s="74">
        <f>SUM(U31,P31)</f>
        <v>26779</v>
      </c>
      <c r="X31" s="74">
        <v>4611</v>
      </c>
      <c r="Y31" s="75">
        <f>SUM(X31,R31)</f>
        <v>5057</v>
      </c>
    </row>
    <row r="32" spans="1:25" ht="12.75">
      <c r="A32" s="72">
        <v>19</v>
      </c>
      <c r="B32" s="72">
        <v>12</v>
      </c>
      <c r="C32" s="4" t="s">
        <v>68</v>
      </c>
      <c r="D32" s="4" t="s">
        <v>69</v>
      </c>
      <c r="E32" s="15" t="s">
        <v>46</v>
      </c>
      <c r="F32" s="15" t="s">
        <v>42</v>
      </c>
      <c r="G32" s="37">
        <v>5</v>
      </c>
      <c r="H32" s="37">
        <v>14</v>
      </c>
      <c r="I32" s="14">
        <v>1434</v>
      </c>
      <c r="J32" s="14">
        <v>3793</v>
      </c>
      <c r="K32" s="14">
        <v>246</v>
      </c>
      <c r="L32" s="14">
        <v>696</v>
      </c>
      <c r="M32" s="64">
        <f>(I32/J32*100)-100</f>
        <v>-62.19351436857369</v>
      </c>
      <c r="N32" s="14">
        <f>I32/H32</f>
        <v>102.42857142857143</v>
      </c>
      <c r="O32" s="73">
        <v>14</v>
      </c>
      <c r="P32" s="14">
        <v>2099</v>
      </c>
      <c r="Q32" s="14">
        <v>5677</v>
      </c>
      <c r="R32" s="14">
        <v>367</v>
      </c>
      <c r="S32" s="14">
        <v>1075</v>
      </c>
      <c r="T32" s="64">
        <f>(P32/Q32*100)-100</f>
        <v>-63.02624625682579</v>
      </c>
      <c r="U32" s="90">
        <v>37860</v>
      </c>
      <c r="V32" s="14">
        <f>P32/O32</f>
        <v>149.92857142857142</v>
      </c>
      <c r="W32" s="74">
        <f>SUM(U32,P32)</f>
        <v>39959</v>
      </c>
      <c r="X32" s="74">
        <v>6487</v>
      </c>
      <c r="Y32" s="75">
        <f>SUM(X32,R32)</f>
        <v>6854</v>
      </c>
    </row>
    <row r="33" spans="1:25" ht="13.5" thickBot="1">
      <c r="A33" s="72">
        <v>20</v>
      </c>
      <c r="B33" s="72">
        <v>19</v>
      </c>
      <c r="C33" s="4" t="s">
        <v>73</v>
      </c>
      <c r="D33" s="4" t="s">
        <v>74</v>
      </c>
      <c r="E33" s="15" t="s">
        <v>46</v>
      </c>
      <c r="F33" s="15" t="s">
        <v>47</v>
      </c>
      <c r="G33" s="37">
        <v>3</v>
      </c>
      <c r="H33" s="37">
        <v>8</v>
      </c>
      <c r="I33" s="14">
        <v>1024</v>
      </c>
      <c r="J33" s="14">
        <v>1249</v>
      </c>
      <c r="K33" s="14">
        <v>198</v>
      </c>
      <c r="L33" s="14">
        <v>228</v>
      </c>
      <c r="M33" s="64">
        <f>(I33/J33*100)-100</f>
        <v>-18.01441152922338</v>
      </c>
      <c r="N33" s="14">
        <f>I33/H33</f>
        <v>128</v>
      </c>
      <c r="O33" s="73">
        <v>8</v>
      </c>
      <c r="P33" s="22">
        <v>1839</v>
      </c>
      <c r="Q33" s="22">
        <v>2103</v>
      </c>
      <c r="R33" s="22">
        <v>400</v>
      </c>
      <c r="S33" s="22">
        <v>429</v>
      </c>
      <c r="T33" s="64">
        <f>(P33/Q33*100)-100</f>
        <v>-12.553495007132668</v>
      </c>
      <c r="U33" s="84">
        <v>6090</v>
      </c>
      <c r="V33" s="14">
        <f>P33/O33</f>
        <v>229.875</v>
      </c>
      <c r="W33" s="74">
        <f>SUM(U33,P33)</f>
        <v>7929</v>
      </c>
      <c r="X33" s="84">
        <v>1190</v>
      </c>
      <c r="Y33" s="75">
        <f>SUM(X33,R33)</f>
        <v>1590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259</v>
      </c>
      <c r="I34" s="31">
        <f>SUM(I14:I33)</f>
        <v>107333</v>
      </c>
      <c r="J34" s="31">
        <v>232940</v>
      </c>
      <c r="K34" s="31">
        <f>SUM(K14:K33)</f>
        <v>19091</v>
      </c>
      <c r="L34" s="31">
        <v>44683</v>
      </c>
      <c r="M34" s="68">
        <f>(I34/J34*100)-100</f>
        <v>-53.92246930540053</v>
      </c>
      <c r="N34" s="32">
        <f>I34/H34</f>
        <v>414.4131274131274</v>
      </c>
      <c r="O34" s="34">
        <f>SUM(O14:O33)</f>
        <v>259</v>
      </c>
      <c r="P34" s="31">
        <f>SUM(P14:P33)</f>
        <v>177459</v>
      </c>
      <c r="Q34" s="31">
        <v>348995</v>
      </c>
      <c r="R34" s="31">
        <f>SUM(R14:R33)</f>
        <v>34346</v>
      </c>
      <c r="S34" s="31">
        <v>70166</v>
      </c>
      <c r="T34" s="68">
        <f>(P34/Q34*100)-100</f>
        <v>-49.151420507457125</v>
      </c>
      <c r="U34" s="31">
        <f>SUM(U14:U33)</f>
        <v>2181955</v>
      </c>
      <c r="V34" s="86">
        <f>P34/O34</f>
        <v>685.1698841698842</v>
      </c>
      <c r="W34" s="88">
        <f>SUM(U34,P34)</f>
        <v>2359414</v>
      </c>
      <c r="X34" s="87">
        <f>SUM(X14:X33)</f>
        <v>410101</v>
      </c>
      <c r="Y34" s="35">
        <f>SUM(Y14:Y33)</f>
        <v>444447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21 - Feb</v>
      </c>
      <c r="L4" s="20"/>
      <c r="M4" s="62" t="str">
        <f>'WEEKLY COMPETITIVE REPORT'!M4</f>
        <v>23 -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20 - Feb</v>
      </c>
      <c r="L5" s="7"/>
      <c r="M5" s="63" t="str">
        <f>'WEEKLY COMPETITIVE REPORT'!M5</f>
        <v>26 -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8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41697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FREE BIRDS</v>
      </c>
      <c r="D14" s="4" t="str">
        <f>'WEEKLY COMPETITIVE REPORT'!D14</f>
        <v>PURANA NA BEGU</v>
      </c>
      <c r="E14" s="4" t="str">
        <f>'WEEKLY COMPETITIVE REPORT'!E14</f>
        <v>IND</v>
      </c>
      <c r="F14" s="4" t="str">
        <f>'WEEKLY COMPETITIVE REPORT'!F14</f>
        <v>Karantanija</v>
      </c>
      <c r="G14" s="37">
        <f>'WEEKLY COMPETITIVE REPORT'!G14</f>
        <v>5</v>
      </c>
      <c r="H14" s="37">
        <f>'WEEKLY COMPETITIVE REPORT'!H14</f>
        <v>16</v>
      </c>
      <c r="I14" s="14">
        <f>'WEEKLY COMPETITIVE REPORT'!I14/Y4</f>
        <v>20193.53977576081</v>
      </c>
      <c r="J14" s="14">
        <f>'WEEKLY COMPETITIVE REPORT'!J14/Y4</f>
        <v>17648.158035237586</v>
      </c>
      <c r="K14" s="22">
        <f>'WEEKLY COMPETITIVE REPORT'!K14</f>
        <v>2810</v>
      </c>
      <c r="L14" s="22">
        <f>'WEEKLY COMPETITIVE REPORT'!L14</f>
        <v>2462</v>
      </c>
      <c r="M14" s="64">
        <f>'WEEKLY COMPETITIVE REPORT'!M14</f>
        <v>14.422931477839967</v>
      </c>
      <c r="N14" s="14">
        <f aca="true" t="shared" si="0" ref="N14:N20">I14/H14</f>
        <v>1262.0962359850507</v>
      </c>
      <c r="O14" s="37">
        <f>'WEEKLY COMPETITIVE REPORT'!O14</f>
        <v>16</v>
      </c>
      <c r="P14" s="14">
        <f>'WEEKLY COMPETITIVE REPORT'!P14/Y4</f>
        <v>36999.46609717032</v>
      </c>
      <c r="Q14" s="14">
        <f>'WEEKLY COMPETITIVE REPORT'!Q14/Y4</f>
        <v>33190.06940736786</v>
      </c>
      <c r="R14" s="22">
        <f>'WEEKLY COMPETITIVE REPORT'!R14</f>
        <v>5696</v>
      </c>
      <c r="S14" s="22">
        <f>'WEEKLY COMPETITIVE REPORT'!S14</f>
        <v>5067</v>
      </c>
      <c r="T14" s="64">
        <f>'WEEKLY COMPETITIVE REPORT'!T14</f>
        <v>11.477519504544361</v>
      </c>
      <c r="U14" s="14">
        <f>'WEEKLY COMPETITIVE REPORT'!U14/Y4</f>
        <v>114954.61825947677</v>
      </c>
      <c r="V14" s="14">
        <f aca="true" t="shared" si="1" ref="V14:V20">P14/O14</f>
        <v>2312.466631073145</v>
      </c>
      <c r="W14" s="25">
        <f aca="true" t="shared" si="2" ref="W14:W20">P14+U14</f>
        <v>151954.0843566471</v>
      </c>
      <c r="X14" s="22">
        <f>'WEEKLY COMPETITIVE REPORT'!X14</f>
        <v>17032</v>
      </c>
      <c r="Y14" s="56">
        <f>'WEEKLY COMPETITIVE REPORT'!Y14</f>
        <v>22728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MOUNMENTS MEN</v>
      </c>
      <c r="D15" s="4" t="str">
        <f>'WEEKLY COMPETITIVE REPORT'!D15</f>
        <v>VARUHI ZAPUŠČINE</v>
      </c>
      <c r="E15" s="4" t="str">
        <f>'WEEKLY COMPETITIVE REPORT'!E15</f>
        <v>FOX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12</v>
      </c>
      <c r="I15" s="14">
        <f>'WEEKLY COMPETITIVE REPORT'!I15/Y4</f>
        <v>17278.430325680725</v>
      </c>
      <c r="J15" s="14">
        <f>'WEEKLY COMPETITIVE REPORT'!J15/Y4</f>
        <v>0</v>
      </c>
      <c r="K15" s="22">
        <f>'WEEKLY COMPETITIVE REPORT'!K15</f>
        <v>2273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1439.869193806727</v>
      </c>
      <c r="O15" s="37">
        <f>'WEEKLY COMPETITIVE REPORT'!O15</f>
        <v>12</v>
      </c>
      <c r="P15" s="14">
        <f>'WEEKLY COMPETITIVE REPORT'!P15/Y4</f>
        <v>26353.44367325147</v>
      </c>
      <c r="Q15" s="14">
        <f>'WEEKLY COMPETITIVE REPORT'!Q15/Y4</f>
        <v>0</v>
      </c>
      <c r="R15" s="22">
        <f>'WEEKLY COMPETITIVE REPORT'!R15</f>
        <v>3823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989.0549919914575</v>
      </c>
      <c r="V15" s="14">
        <f t="shared" si="1"/>
        <v>2196.1203061042893</v>
      </c>
      <c r="W15" s="25">
        <f t="shared" si="2"/>
        <v>27342.49866524293</v>
      </c>
      <c r="X15" s="22">
        <f>'WEEKLY COMPETITIVE REPORT'!X15</f>
        <v>300</v>
      </c>
      <c r="Y15" s="56">
        <f>'WEEKLY COMPETITIVE REPORT'!Y15</f>
        <v>4123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POMPEII</v>
      </c>
      <c r="D16" s="4" t="str">
        <f>'WEEKLY COMPETITIVE REPORT'!D16</f>
        <v>POMPEJI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11</v>
      </c>
      <c r="I16" s="14">
        <f>'WEEKLY COMPETITIVE REPORT'!I16/Y4</f>
        <v>17048.852108916177</v>
      </c>
      <c r="J16" s="14">
        <f>'WEEKLY COMPETITIVE REPORT'!J16/Y4</f>
        <v>0</v>
      </c>
      <c r="K16" s="22">
        <f>'WEEKLY COMPETITIVE REPORT'!K16</f>
        <v>2234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1549.895646265107</v>
      </c>
      <c r="O16" s="37">
        <f>'WEEKLY COMPETITIVE REPORT'!O16</f>
        <v>11</v>
      </c>
      <c r="P16" s="14">
        <f>'WEEKLY COMPETITIVE REPORT'!P16/Y4</f>
        <v>26014.415376401495</v>
      </c>
      <c r="Q16" s="14">
        <f>'WEEKLY COMPETITIVE REPORT'!Q16/Y4</f>
        <v>0</v>
      </c>
      <c r="R16" s="22">
        <f>'WEEKLY COMPETITIVE REPORT'!R16</f>
        <v>3771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2364.946852400136</v>
      </c>
      <c r="W16" s="25">
        <f t="shared" si="2"/>
        <v>26014.415376401495</v>
      </c>
      <c r="X16" s="22">
        <f>'WEEKLY COMPETITIVE REPORT'!X16</f>
        <v>0</v>
      </c>
      <c r="Y16" s="56">
        <f>'WEEKLY COMPETITIVE REPORT'!Y16</f>
        <v>3771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THE LEGO MOVIE</v>
      </c>
      <c r="D17" s="4" t="str">
        <f>'WEEKLY COMPETITIVE REPORT'!D17</f>
        <v>LEGO FILM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3</v>
      </c>
      <c r="H17" s="37">
        <f>'WEEKLY COMPETITIVE REPORT'!H17</f>
        <v>18</v>
      </c>
      <c r="I17" s="14">
        <f>'WEEKLY COMPETITIVE REPORT'!I17/Y4</f>
        <v>14858.515750133476</v>
      </c>
      <c r="J17" s="14">
        <f>'WEEKLY COMPETITIVE REPORT'!J17/Y4</f>
        <v>15687.399893219435</v>
      </c>
      <c r="K17" s="22">
        <f>'WEEKLY COMPETITIVE REPORT'!K17</f>
        <v>1939</v>
      </c>
      <c r="L17" s="22">
        <f>'WEEKLY COMPETITIVE REPORT'!L17</f>
        <v>2045</v>
      </c>
      <c r="M17" s="64">
        <f>'WEEKLY COMPETITIVE REPORT'!M17</f>
        <v>-5.283757338551865</v>
      </c>
      <c r="N17" s="14">
        <f t="shared" si="0"/>
        <v>825.4730972296376</v>
      </c>
      <c r="O17" s="37">
        <f>'WEEKLY COMPETITIVE REPORT'!O17</f>
        <v>18</v>
      </c>
      <c r="P17" s="14">
        <f>'WEEKLY COMPETITIVE REPORT'!P17/Y4</f>
        <v>24660.971703150026</v>
      </c>
      <c r="Q17" s="14">
        <f>'WEEKLY COMPETITIVE REPORT'!Q17/Y4</f>
        <v>31356.113187399893</v>
      </c>
      <c r="R17" s="22">
        <f>'WEEKLY COMPETITIVE REPORT'!R17</f>
        <v>3448</v>
      </c>
      <c r="S17" s="22">
        <f>'WEEKLY COMPETITIVE REPORT'!S17</f>
        <v>4509</v>
      </c>
      <c r="T17" s="64">
        <f>'WEEKLY COMPETITIVE REPORT'!T17</f>
        <v>-21.351949599863786</v>
      </c>
      <c r="U17" s="14">
        <f>'WEEKLY COMPETITIVE REPORT'!U17/Y4</f>
        <v>59288.574479444746</v>
      </c>
      <c r="V17" s="14">
        <f t="shared" si="1"/>
        <v>1370.0539835083348</v>
      </c>
      <c r="W17" s="25">
        <f t="shared" si="2"/>
        <v>83949.54618259477</v>
      </c>
      <c r="X17" s="22">
        <f>'WEEKLY COMPETITIVE REPORT'!X17</f>
        <v>8193</v>
      </c>
      <c r="Y17" s="56">
        <f>'WEEKLY COMPETITIVE REPORT'!Y17</f>
        <v>11641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JUSTIN BIEBER: BELIEVE</v>
      </c>
      <c r="D18" s="4" t="str">
        <f>'WEEKLY COMPETITIVE REPORT'!D18</f>
        <v>JUSTIN BIEBER: BELIEVE</v>
      </c>
      <c r="E18" s="4" t="str">
        <f>'WEEKLY COMPETITIVE REPORT'!E18</f>
        <v>IND</v>
      </c>
      <c r="F18" s="4" t="str">
        <f>'WEEKLY COMPETITIVE REPORT'!F18</f>
        <v>FIVIA</v>
      </c>
      <c r="G18" s="37">
        <f>'WEEKLY COMPETITIVE REPORT'!G18</f>
        <v>1</v>
      </c>
      <c r="H18" s="37">
        <f>'WEEKLY COMPETITIVE REPORT'!H18</f>
        <v>9</v>
      </c>
      <c r="I18" s="14">
        <f>'WEEKLY COMPETITIVE REPORT'!I18/Y4</f>
        <v>7430.592632140951</v>
      </c>
      <c r="J18" s="14">
        <f>'WEEKLY COMPETITIVE REPORT'!J18/Y4</f>
        <v>0</v>
      </c>
      <c r="K18" s="22">
        <f>'WEEKLY COMPETITIVE REPORT'!K18</f>
        <v>1103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825.6214035712168</v>
      </c>
      <c r="O18" s="37">
        <f>'WEEKLY COMPETITIVE REPORT'!O18</f>
        <v>9</v>
      </c>
      <c r="P18" s="14">
        <f>'WEEKLY COMPETITIVE REPORT'!P18/Y4</f>
        <v>19300.587293112654</v>
      </c>
      <c r="Q18" s="14">
        <f>'WEEKLY COMPETITIVE REPORT'!Q18/Y4</f>
        <v>0</v>
      </c>
      <c r="R18" s="22">
        <f>'WEEKLY COMPETITIVE REPORT'!R18</f>
        <v>2863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2144.5096992347394</v>
      </c>
      <c r="W18" s="25">
        <f t="shared" si="2"/>
        <v>19300.587293112654</v>
      </c>
      <c r="X18" s="22">
        <f>'WEEKLY COMPETITIVE REPORT'!X18</f>
        <v>0</v>
      </c>
      <c r="Y18" s="56">
        <f>'WEEKLY COMPETITIVE REPORT'!Y18</f>
        <v>2863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12 YEARS A SLAVE</v>
      </c>
      <c r="D19" s="4" t="str">
        <f>'WEEKLY COMPETITIVE REPORT'!D19</f>
        <v>12 LET SUŽENJ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3</v>
      </c>
      <c r="H19" s="37">
        <f>'WEEKLY COMPETITIVE REPORT'!H19</f>
        <v>12</v>
      </c>
      <c r="I19" s="14">
        <f>'WEEKLY COMPETITIVE REPORT'!I19/Y4</f>
        <v>10160.1708489055</v>
      </c>
      <c r="J19" s="14">
        <f>'WEEKLY COMPETITIVE REPORT'!J19/Y4</f>
        <v>18023.224773091297</v>
      </c>
      <c r="K19" s="22">
        <f>'WEEKLY COMPETITIVE REPORT'!K19</f>
        <v>1287</v>
      </c>
      <c r="L19" s="22">
        <f>'WEEKLY COMPETITIVE REPORT'!L19</f>
        <v>2252</v>
      </c>
      <c r="M19" s="64">
        <f>'WEEKLY COMPETITIVE REPORT'!M19</f>
        <v>-43.627342072132116</v>
      </c>
      <c r="N19" s="14">
        <f t="shared" si="0"/>
        <v>846.6809040754583</v>
      </c>
      <c r="O19" s="37">
        <f>'WEEKLY COMPETITIVE REPORT'!O19</f>
        <v>12</v>
      </c>
      <c r="P19" s="14">
        <f>'WEEKLY COMPETITIVE REPORT'!P19/Y4</f>
        <v>14304.591564335291</v>
      </c>
      <c r="Q19" s="14">
        <f>'WEEKLY COMPETITIVE REPORT'!Q19/Y4</f>
        <v>27988.52108916177</v>
      </c>
      <c r="R19" s="22">
        <f>'WEEKLY COMPETITIVE REPORT'!R19</f>
        <v>1915</v>
      </c>
      <c r="S19" s="22">
        <f>'WEEKLY COMPETITIVE REPORT'!S19</f>
        <v>3753</v>
      </c>
      <c r="T19" s="64">
        <f>'WEEKLY COMPETITIVE REPORT'!T19</f>
        <v>-48.891220372931464</v>
      </c>
      <c r="U19" s="14">
        <f>'WEEKLY COMPETITIVE REPORT'!U19/Y4</f>
        <v>57266.41751201281</v>
      </c>
      <c r="V19" s="14">
        <f t="shared" si="1"/>
        <v>1192.0492970279408</v>
      </c>
      <c r="W19" s="25">
        <f t="shared" si="2"/>
        <v>71571.0090763481</v>
      </c>
      <c r="X19" s="22">
        <f>'WEEKLY COMPETITIVE REPORT'!X19</f>
        <v>7938</v>
      </c>
      <c r="Y19" s="56">
        <f>'WEEKLY COMPETITIVE REPORT'!Y19</f>
        <v>9853</v>
      </c>
    </row>
    <row r="20" spans="1:25" ht="12.75">
      <c r="A20" s="51">
        <v>7</v>
      </c>
      <c r="B20" s="4">
        <f>'WEEKLY COMPETITIVE REPORT'!B20</f>
        <v>8</v>
      </c>
      <c r="C20" s="4" t="str">
        <f>'WEEKLY COMPETITIVE REPORT'!C20</f>
        <v>FROZEN 3D</v>
      </c>
      <c r="D20" s="4" t="str">
        <f>'WEEKLY COMPETITIVE REPORT'!D20</f>
        <v>LEDENO KRALJESTVO 3D</v>
      </c>
      <c r="E20" s="4" t="str">
        <f>'WEEKLY COMPETITIVE REPORT'!E20</f>
        <v>BVI</v>
      </c>
      <c r="F20" s="4" t="str">
        <f>'WEEKLY COMPETITIVE REPORT'!F20</f>
        <v>CENEX</v>
      </c>
      <c r="G20" s="37">
        <f>'WEEKLY COMPETITIVE REPORT'!G20</f>
        <v>12</v>
      </c>
      <c r="H20" s="37">
        <f>'WEEKLY COMPETITIVE REPORT'!H20</f>
        <v>22</v>
      </c>
      <c r="I20" s="14">
        <f>'WEEKLY COMPETITIVE REPORT'!I20/Y4</f>
        <v>7016.817939135078</v>
      </c>
      <c r="J20" s="14">
        <f>'WEEKLY COMPETITIVE REPORT'!J20/Y4</f>
        <v>5634.009610250934</v>
      </c>
      <c r="K20" s="22">
        <f>'WEEKLY COMPETITIVE REPORT'!K20</f>
        <v>987</v>
      </c>
      <c r="L20" s="22">
        <f>'WEEKLY COMPETITIVE REPORT'!L20</f>
        <v>813</v>
      </c>
      <c r="M20" s="64">
        <f>'WEEKLY COMPETITIVE REPORT'!M20</f>
        <v>24.543946932006634</v>
      </c>
      <c r="N20" s="14">
        <f t="shared" si="0"/>
        <v>318.94626996068536</v>
      </c>
      <c r="O20" s="37">
        <f>'WEEKLY COMPETITIVE REPORT'!O20</f>
        <v>22</v>
      </c>
      <c r="P20" s="14">
        <f>'WEEKLY COMPETITIVE REPORT'!P20/Y4</f>
        <v>12546.716497597437</v>
      </c>
      <c r="Q20" s="14">
        <f>'WEEKLY COMPETITIVE REPORT'!Q20/Y4</f>
        <v>14560.86492258409</v>
      </c>
      <c r="R20" s="22">
        <f>'WEEKLY COMPETITIVE REPORT'!R20</f>
        <v>1880</v>
      </c>
      <c r="S20" s="22">
        <f>'WEEKLY COMPETITIVE REPORT'!S20</f>
        <v>2270</v>
      </c>
      <c r="T20" s="64">
        <f>'WEEKLY COMPETITIVE REPORT'!T20</f>
        <v>-13.83261527179394</v>
      </c>
      <c r="U20" s="14">
        <f>'WEEKLY COMPETITIVE REPORT'!U20/Y4</f>
        <v>404503.47036839294</v>
      </c>
      <c r="V20" s="14">
        <f t="shared" si="1"/>
        <v>570.3052953453381</v>
      </c>
      <c r="W20" s="25">
        <f t="shared" si="2"/>
        <v>417050.1868659904</v>
      </c>
      <c r="X20" s="22">
        <f>'WEEKLY COMPETITIVE REPORT'!X20</f>
        <v>60757</v>
      </c>
      <c r="Y20" s="56">
        <f>'WEEKLY COMPETITIVE REPORT'!Y20</f>
        <v>62637</v>
      </c>
    </row>
    <row r="21" spans="1:25" ht="12.75">
      <c r="A21" s="50">
        <v>8</v>
      </c>
      <c r="B21" s="4">
        <f>'WEEKLY COMPETITIVE REPORT'!B21</f>
        <v>4</v>
      </c>
      <c r="C21" s="4" t="str">
        <f>'WEEKLY COMPETITIVE REPORT'!C21</f>
        <v>ENDLESS LOVE</v>
      </c>
      <c r="D21" s="4" t="str">
        <f>'WEEKLY COMPETITIVE REPORT'!D21</f>
        <v>NESKONČNA LJUBEZEN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2</v>
      </c>
      <c r="H21" s="37">
        <f>'WEEKLY COMPETITIVE REPORT'!H21</f>
        <v>9</v>
      </c>
      <c r="I21" s="14">
        <f>'WEEKLY COMPETITIVE REPORT'!I21/Y4</f>
        <v>7634.810464495462</v>
      </c>
      <c r="J21" s="14">
        <f>'WEEKLY COMPETITIVE REPORT'!J21/Y4</f>
        <v>17945.808862786973</v>
      </c>
      <c r="K21" s="22">
        <f>'WEEKLY COMPETITIVE REPORT'!K21</f>
        <v>1031</v>
      </c>
      <c r="L21" s="22">
        <f>'WEEKLY COMPETITIVE REPORT'!L21</f>
        <v>2601</v>
      </c>
      <c r="M21" s="64">
        <f>'WEEKLY COMPETITIVE REPORT'!M21</f>
        <v>-57.45630345853477</v>
      </c>
      <c r="N21" s="14">
        <f aca="true" t="shared" si="3" ref="N21:N33">I21/H21</f>
        <v>848.3122738328291</v>
      </c>
      <c r="O21" s="37">
        <f>'WEEKLY COMPETITIVE REPORT'!O21</f>
        <v>9</v>
      </c>
      <c r="P21" s="14">
        <f>'WEEKLY COMPETITIVE REPORT'!P21/Y4</f>
        <v>12154.297917778964</v>
      </c>
      <c r="Q21" s="14">
        <f>'WEEKLY COMPETITIVE REPORT'!Q21/Y4</f>
        <v>23897.49065670048</v>
      </c>
      <c r="R21" s="22">
        <f>'WEEKLY COMPETITIVE REPORT'!R21</f>
        <v>1830</v>
      </c>
      <c r="S21" s="22">
        <f>'WEEKLY COMPETITIVE REPORT'!S21</f>
        <v>3582</v>
      </c>
      <c r="T21" s="64">
        <f>'WEEKLY COMPETITIVE REPORT'!T21</f>
        <v>-49.139857015192135</v>
      </c>
      <c r="U21" s="14">
        <f>'WEEKLY COMPETITIVE REPORT'!U21/Y4</f>
        <v>23897.49065670048</v>
      </c>
      <c r="V21" s="14">
        <f aca="true" t="shared" si="4" ref="V21:V33">P21/O21</f>
        <v>1350.477546419885</v>
      </c>
      <c r="W21" s="25">
        <f aca="true" t="shared" si="5" ref="W21:W33">P21+U21</f>
        <v>36051.78857447945</v>
      </c>
      <c r="X21" s="22">
        <f>'WEEKLY COMPETITIVE REPORT'!X21</f>
        <v>3582</v>
      </c>
      <c r="Y21" s="56">
        <f>'WEEKLY COMPETITIVE REPORT'!Y21</f>
        <v>5412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VAMPIRE ACADEMY</v>
      </c>
      <c r="D22" s="4" t="str">
        <f>'WEEKLY COMPETITIVE REPORT'!D22</f>
        <v>VAMPIRSKA AKADEMIJA</v>
      </c>
      <c r="E22" s="4" t="str">
        <f>'WEEKLY COMPETITIVE REPORT'!E22</f>
        <v>IND</v>
      </c>
      <c r="F22" s="4" t="str">
        <f>'WEEKLY COMPETITIVE REPORT'!F22</f>
        <v>FIVIA</v>
      </c>
      <c r="G22" s="37">
        <f>'WEEKLY COMPETITIVE REPORT'!G22</f>
        <v>2</v>
      </c>
      <c r="H22" s="37">
        <f>'WEEKLY COMPETITIVE REPORT'!H22</f>
        <v>8</v>
      </c>
      <c r="I22" s="14">
        <f>'WEEKLY COMPETITIVE REPORT'!I22/Y4</f>
        <v>7166.310731446877</v>
      </c>
      <c r="J22" s="14">
        <f>'WEEKLY COMPETITIVE REPORT'!J22/Y4</f>
        <v>10756.807261078484</v>
      </c>
      <c r="K22" s="22">
        <f>'WEEKLY COMPETITIVE REPORT'!K22</f>
        <v>976</v>
      </c>
      <c r="L22" s="22">
        <f>'WEEKLY COMPETITIVE REPORT'!L22</f>
        <v>1470</v>
      </c>
      <c r="M22" s="64">
        <f>'WEEKLY COMPETITIVE REPORT'!M22</f>
        <v>-33.37883112048641</v>
      </c>
      <c r="N22" s="14">
        <f t="shared" si="3"/>
        <v>895.7888414308596</v>
      </c>
      <c r="O22" s="37">
        <f>'WEEKLY COMPETITIVE REPORT'!O22</f>
        <v>8</v>
      </c>
      <c r="P22" s="14">
        <f>'WEEKLY COMPETITIVE REPORT'!P22/Y4</f>
        <v>11125.200213561133</v>
      </c>
      <c r="Q22" s="14">
        <f>'WEEKLY COMPETITIVE REPORT'!Q22/Y4</f>
        <v>18918.84676988788</v>
      </c>
      <c r="R22" s="22">
        <f>'WEEKLY COMPETITIVE REPORT'!R22</f>
        <v>1677</v>
      </c>
      <c r="S22" s="22">
        <f>'WEEKLY COMPETITIVE REPORT'!S22</f>
        <v>2797</v>
      </c>
      <c r="T22" s="64">
        <f>'WEEKLY COMPETITIVE REPORT'!T22</f>
        <v>-41.195146042048826</v>
      </c>
      <c r="U22" s="14">
        <f>'WEEKLY COMPETITIVE REPORT'!U22/Y4</f>
        <v>18918.84676988788</v>
      </c>
      <c r="V22" s="14">
        <f t="shared" si="4"/>
        <v>1390.6500266951416</v>
      </c>
      <c r="W22" s="25">
        <f t="shared" si="5"/>
        <v>30044.046983449014</v>
      </c>
      <c r="X22" s="22">
        <f>'WEEKLY COMPETITIVE REPORT'!X22</f>
        <v>2797</v>
      </c>
      <c r="Y22" s="56">
        <f>'WEEKLY COMPETITIVE REPORT'!Y22</f>
        <v>4474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WOLF OF WALL STREET</v>
      </c>
      <c r="D23" s="4" t="str">
        <f>'WEEKLY COMPETITIVE REPORT'!D23</f>
        <v>VOLK Z WALL STREETA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9</v>
      </c>
      <c r="H23" s="37">
        <f>'WEEKLY COMPETITIVE REPORT'!H23</f>
        <v>10</v>
      </c>
      <c r="I23" s="14">
        <f>'WEEKLY COMPETITIVE REPORT'!I23/Y4</f>
        <v>6464.228510411105</v>
      </c>
      <c r="J23" s="14">
        <f>'WEEKLY COMPETITIVE REPORT'!J23/Y4</f>
        <v>10333.689268553124</v>
      </c>
      <c r="K23" s="22">
        <f>'WEEKLY COMPETITIVE REPORT'!K23</f>
        <v>785</v>
      </c>
      <c r="L23" s="22">
        <f>'WEEKLY COMPETITIVE REPORT'!L23</f>
        <v>1259</v>
      </c>
      <c r="M23" s="64">
        <f>'WEEKLY COMPETITIVE REPORT'!M23</f>
        <v>-37.445104624128135</v>
      </c>
      <c r="N23" s="14">
        <f t="shared" si="3"/>
        <v>646.4228510411106</v>
      </c>
      <c r="O23" s="37">
        <f>'WEEKLY COMPETITIVE REPORT'!O23</f>
        <v>10</v>
      </c>
      <c r="P23" s="14">
        <f>'WEEKLY COMPETITIVE REPORT'!P23/Y4</f>
        <v>9873.198077949814</v>
      </c>
      <c r="Q23" s="14">
        <f>'WEEKLY COMPETITIVE REPORT'!Q23/Y4</f>
        <v>15036.038441003739</v>
      </c>
      <c r="R23" s="22">
        <f>'WEEKLY COMPETITIVE REPORT'!R23</f>
        <v>1281</v>
      </c>
      <c r="S23" s="22">
        <f>'WEEKLY COMPETITIVE REPORT'!S23</f>
        <v>1928</v>
      </c>
      <c r="T23" s="64">
        <f>'WEEKLY COMPETITIVE REPORT'!T23</f>
        <v>-34.33644030181979</v>
      </c>
      <c r="U23" s="14">
        <f>'WEEKLY COMPETITIVE REPORT'!U23/Y4</f>
        <v>573334.2231713828</v>
      </c>
      <c r="V23" s="14">
        <f t="shared" si="4"/>
        <v>987.3198077949813</v>
      </c>
      <c r="W23" s="25">
        <f t="shared" si="5"/>
        <v>583207.4212493326</v>
      </c>
      <c r="X23" s="22">
        <f>'WEEKLY COMPETITIVE REPORT'!X23</f>
        <v>73529</v>
      </c>
      <c r="Y23" s="56">
        <f>'WEEKLY COMPETITIVE REPORT'!Y23</f>
        <v>74810</v>
      </c>
    </row>
    <row r="24" spans="1:25" ht="12.75">
      <c r="A24" s="50">
        <v>11</v>
      </c>
      <c r="B24" s="4">
        <f>'WEEKLY COMPETITIVE REPORT'!B24</f>
        <v>6</v>
      </c>
      <c r="C24" s="4" t="str">
        <f>'WEEKLY COMPETITIVE REPORT'!C24</f>
        <v>WINTER'S TALE</v>
      </c>
      <c r="D24" s="4" t="str">
        <f>'WEEKLY COMPETITIVE REPORT'!D24</f>
        <v>ZIMSKA PRIPOVED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2</v>
      </c>
      <c r="H24" s="37">
        <f>'WEEKLY COMPETITIVE REPORT'!H24</f>
        <v>11</v>
      </c>
      <c r="I24" s="14">
        <f>'WEEKLY COMPETITIVE REPORT'!I24/Y4</f>
        <v>5325.680726107848</v>
      </c>
      <c r="J24" s="14">
        <f>'WEEKLY COMPETITIVE REPORT'!J24/Y4</f>
        <v>11896.689802455954</v>
      </c>
      <c r="K24" s="22">
        <f>'WEEKLY COMPETITIVE REPORT'!K24</f>
        <v>687</v>
      </c>
      <c r="L24" s="22">
        <f>'WEEKLY COMPETITIVE REPORT'!L24</f>
        <v>1552</v>
      </c>
      <c r="M24" s="64">
        <f>'WEEKLY COMPETITIVE REPORT'!M24</f>
        <v>-55.23392797038034</v>
      </c>
      <c r="N24" s="14">
        <f t="shared" si="3"/>
        <v>484.15279328253166</v>
      </c>
      <c r="O24" s="37">
        <f>'WEEKLY COMPETITIVE REPORT'!O24</f>
        <v>11</v>
      </c>
      <c r="P24" s="14">
        <f>'WEEKLY COMPETITIVE REPORT'!P24/Y4</f>
        <v>7768.286171916711</v>
      </c>
      <c r="Q24" s="14">
        <f>'WEEKLY COMPETITIVE REPORT'!Q24/Y4</f>
        <v>17087.56006406834</v>
      </c>
      <c r="R24" s="22">
        <f>'WEEKLY COMPETITIVE REPORT'!R24</f>
        <v>1086</v>
      </c>
      <c r="S24" s="22">
        <f>'WEEKLY COMPETITIVE REPORT'!S24</f>
        <v>2403</v>
      </c>
      <c r="T24" s="64">
        <f>'WEEKLY COMPETITIVE REPORT'!T24</f>
        <v>-54.538353382284015</v>
      </c>
      <c r="U24" s="14">
        <f>'WEEKLY COMPETITIVE REPORT'!U24/Y4</f>
        <v>17087.56006406834</v>
      </c>
      <c r="V24" s="14">
        <f t="shared" si="4"/>
        <v>706.2078338106102</v>
      </c>
      <c r="W24" s="25">
        <f t="shared" si="5"/>
        <v>24855.846235985053</v>
      </c>
      <c r="X24" s="22">
        <f>'WEEKLY COMPETITIVE REPORT'!X24</f>
        <v>2403</v>
      </c>
      <c r="Y24" s="56">
        <f>'WEEKLY COMPETITIVE REPORT'!Y24</f>
        <v>3489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CUBAN FURY</v>
      </c>
      <c r="D25" s="4" t="str">
        <f>'WEEKLY COMPETITIVE REPORT'!D25</f>
        <v>DIVJA SALSA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2</v>
      </c>
      <c r="H25" s="37">
        <f>'WEEKLY COMPETITIVE REPORT'!H25</f>
        <v>9</v>
      </c>
      <c r="I25" s="14">
        <f>'WEEKLY COMPETITIVE REPORT'!I25/Y4</f>
        <v>4390.01601708489</v>
      </c>
      <c r="J25" s="14">
        <f>'WEEKLY COMPETITIVE REPORT'!J25/Y4</f>
        <v>9308.59583555793</v>
      </c>
      <c r="K25" s="22">
        <f>'WEEKLY COMPETITIVE REPORT'!K25</f>
        <v>588</v>
      </c>
      <c r="L25" s="22">
        <f>'WEEKLY COMPETITIVE REPORT'!L25</f>
        <v>1282</v>
      </c>
      <c r="M25" s="64">
        <f>'WEEKLY COMPETITIVE REPORT'!M25</f>
        <v>-52.8391167192429</v>
      </c>
      <c r="N25" s="14">
        <f t="shared" si="3"/>
        <v>487.7795574538767</v>
      </c>
      <c r="O25" s="37">
        <f>'WEEKLY COMPETITIVE REPORT'!O25</f>
        <v>9</v>
      </c>
      <c r="P25" s="14">
        <f>'WEEKLY COMPETITIVE REPORT'!P25/Y4</f>
        <v>6245.328350240256</v>
      </c>
      <c r="Q25" s="14">
        <f>'WEEKLY COMPETITIVE REPORT'!Q25/Y4</f>
        <v>12115.589962626802</v>
      </c>
      <c r="R25" s="22">
        <f>'WEEKLY COMPETITIVE REPORT'!R25</f>
        <v>888</v>
      </c>
      <c r="S25" s="22">
        <f>'WEEKLY COMPETITIVE REPORT'!S25</f>
        <v>1755</v>
      </c>
      <c r="T25" s="64">
        <f>'WEEKLY COMPETITIVE REPORT'!T25</f>
        <v>-48.45213176159524</v>
      </c>
      <c r="U25" s="14">
        <f>'WEEKLY COMPETITIVE REPORT'!U25/Y4</f>
        <v>12115.589962626802</v>
      </c>
      <c r="V25" s="14">
        <f t="shared" si="4"/>
        <v>693.9253722489174</v>
      </c>
      <c r="W25" s="25">
        <f t="shared" si="5"/>
        <v>18360.91831286706</v>
      </c>
      <c r="X25" s="22">
        <f>'WEEKLY COMPETITIVE REPORT'!X25</f>
        <v>1755</v>
      </c>
      <c r="Y25" s="56">
        <f>'WEEKLY COMPETITIVE REPORT'!Y25</f>
        <v>2643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AMERICAN HUSTLE</v>
      </c>
      <c r="D26" s="4" t="str">
        <f>'WEEKLY COMPETITIVE REPORT'!D26</f>
        <v>AMERIŠKE PREVARE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5</v>
      </c>
      <c r="H26" s="37">
        <f>'WEEKLY COMPETITIVE REPORT'!H26</f>
        <v>13</v>
      </c>
      <c r="I26" s="14">
        <f>'WEEKLY COMPETITIVE REPORT'!I26/Y4</f>
        <v>3374.265883609183</v>
      </c>
      <c r="J26" s="14">
        <f>'WEEKLY COMPETITIVE REPORT'!J26/Y4</f>
        <v>7839.028296849973</v>
      </c>
      <c r="K26" s="22">
        <f>'WEEKLY COMPETITIVE REPORT'!K26</f>
        <v>419</v>
      </c>
      <c r="L26" s="22">
        <f>'WEEKLY COMPETITIVE REPORT'!L26</f>
        <v>986</v>
      </c>
      <c r="M26" s="64">
        <f>'WEEKLY COMPETITIVE REPORT'!M26</f>
        <v>-56.95555933934956</v>
      </c>
      <c r="N26" s="14">
        <f t="shared" si="3"/>
        <v>259.5589141237833</v>
      </c>
      <c r="O26" s="37">
        <f>'WEEKLY COMPETITIVE REPORT'!O26</f>
        <v>13</v>
      </c>
      <c r="P26" s="14">
        <f>'WEEKLY COMPETITIVE REPORT'!P26/Y4</f>
        <v>5193.539775760812</v>
      </c>
      <c r="Q26" s="14">
        <f>'WEEKLY COMPETITIVE REPORT'!Q26/Y4</f>
        <v>10655.365723438335</v>
      </c>
      <c r="R26" s="22">
        <f>'WEEKLY COMPETITIVE REPORT'!R26</f>
        <v>672</v>
      </c>
      <c r="S26" s="22">
        <f>'WEEKLY COMPETITIVE REPORT'!S26</f>
        <v>1424</v>
      </c>
      <c r="T26" s="64">
        <f>'WEEKLY COMPETITIVE REPORT'!T26</f>
        <v>-51.25892521608418</v>
      </c>
      <c r="U26" s="14">
        <f>'WEEKLY COMPETITIVE REPORT'!U26/Y4</f>
        <v>81869.9946609717</v>
      </c>
      <c r="V26" s="14">
        <f t="shared" si="4"/>
        <v>399.5030596739086</v>
      </c>
      <c r="W26" s="25">
        <f t="shared" si="5"/>
        <v>87063.53443673252</v>
      </c>
      <c r="X26" s="22">
        <f>'WEEKLY COMPETITIVE REPORT'!X26</f>
        <v>11345</v>
      </c>
      <c r="Y26" s="56">
        <f>'WEEKLY COMPETITIVE REPORT'!Y26</f>
        <v>12017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GREMO MI PO SVOJE 2</v>
      </c>
      <c r="D27" s="4" t="str">
        <f>'WEEKLY COMPETITIVE REPORT'!D27</f>
        <v>GREMO MI PO SVOJE 2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16</v>
      </c>
      <c r="H27" s="37">
        <f>'WEEKLY COMPETITIVE REPORT'!H27</f>
        <v>24</v>
      </c>
      <c r="I27" s="14">
        <f>'WEEKLY COMPETITIVE REPORT'!I27/Y4</f>
        <v>2859.049652963161</v>
      </c>
      <c r="J27" s="14">
        <f>'WEEKLY COMPETITIVE REPORT'!J27/Y17</f>
        <v>0.15969418434842367</v>
      </c>
      <c r="K27" s="22">
        <f>'WEEKLY COMPETITIVE REPORT'!K27</f>
        <v>413</v>
      </c>
      <c r="L27" s="22">
        <f>'WEEKLY COMPETITIVE REPORT'!L27</f>
        <v>409</v>
      </c>
      <c r="M27" s="64">
        <f>'WEEKLY COMPETITIVE REPORT'!M27</f>
        <v>15.22323830016137</v>
      </c>
      <c r="N27" s="14">
        <f t="shared" si="3"/>
        <v>119.12706887346503</v>
      </c>
      <c r="O27" s="37">
        <f>'WEEKLY COMPETITIVE REPORT'!O27</f>
        <v>24</v>
      </c>
      <c r="P27" s="14">
        <f>'WEEKLY COMPETITIVE REPORT'!P27/Y4</f>
        <v>5153.497063534437</v>
      </c>
      <c r="Q27" s="14">
        <f>'WEEKLY COMPETITIVE REPORT'!Q27/Y17</f>
        <v>0.3353663774589812</v>
      </c>
      <c r="R27" s="22">
        <f>'WEEKLY COMPETITIVE REPORT'!R27</f>
        <v>815</v>
      </c>
      <c r="S27" s="22">
        <f>'WEEKLY COMPETITIVE REPORT'!S27</f>
        <v>833</v>
      </c>
      <c r="T27" s="64">
        <f>'WEEKLY COMPETITIVE REPORT'!T27</f>
        <v>-1.1014344262295026</v>
      </c>
      <c r="U27" s="14">
        <f>'WEEKLY COMPETITIVE REPORT'!U27/Y17</f>
        <v>48.829482003264324</v>
      </c>
      <c r="V27" s="14">
        <f t="shared" si="4"/>
        <v>214.72904431393488</v>
      </c>
      <c r="W27" s="25">
        <f t="shared" si="5"/>
        <v>5202.326545537701</v>
      </c>
      <c r="X27" s="22">
        <f>'WEEKLY COMPETITIVE REPORT'!X27</f>
        <v>123972</v>
      </c>
      <c r="Y27" s="56">
        <f>'WEEKLY COMPETITIVE REPORT'!Y27</f>
        <v>124787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ROBOCOP</v>
      </c>
      <c r="D28" s="4" t="str">
        <f>'WEEKLY COMPETITIVE REPORT'!D28</f>
        <v>ROBOCOP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3</v>
      </c>
      <c r="H28" s="37">
        <f>'WEEKLY COMPETITIVE REPORT'!H28</f>
        <v>11</v>
      </c>
      <c r="I28" s="14">
        <f>'WEEKLY COMPETITIVE REPORT'!I28/Y4</f>
        <v>2612.1195942338495</v>
      </c>
      <c r="J28" s="14">
        <f>'WEEKLY COMPETITIVE REPORT'!J28/Y17</f>
        <v>0.4052057383386307</v>
      </c>
      <c r="K28" s="22">
        <f>'WEEKLY COMPETITIVE REPORT'!K28</f>
        <v>335</v>
      </c>
      <c r="L28" s="22">
        <f>'WEEKLY COMPETITIVE REPORT'!L28</f>
        <v>808</v>
      </c>
      <c r="M28" s="64">
        <f>'WEEKLY COMPETITIVE REPORT'!M28</f>
        <v>-58.51176595293619</v>
      </c>
      <c r="N28" s="14">
        <f t="shared" si="3"/>
        <v>237.46541765762268</v>
      </c>
      <c r="O28" s="37">
        <f>'WEEKLY COMPETITIVE REPORT'!O28</f>
        <v>11</v>
      </c>
      <c r="P28" s="14">
        <f>'WEEKLY COMPETITIVE REPORT'!P28/Y4</f>
        <v>4017.618793379605</v>
      </c>
      <c r="Q28" s="14">
        <f>'WEEKLY COMPETITIVE REPORT'!Q28/Y17</f>
        <v>0.6212524697190963</v>
      </c>
      <c r="R28" s="22">
        <f>'WEEKLY COMPETITIVE REPORT'!R28</f>
        <v>569</v>
      </c>
      <c r="S28" s="22">
        <f>'WEEKLY COMPETITIVE REPORT'!S28</f>
        <v>1379</v>
      </c>
      <c r="T28" s="64">
        <f>'WEEKLY COMPETITIVE REPORT'!T28</f>
        <v>-58.37942477876106</v>
      </c>
      <c r="U28" s="14">
        <f>'WEEKLY COMPETITIVE REPORT'!U28/Y17</f>
        <v>1.6021819431320334</v>
      </c>
      <c r="V28" s="14">
        <f t="shared" si="4"/>
        <v>365.2380721254186</v>
      </c>
      <c r="W28" s="25">
        <f t="shared" si="5"/>
        <v>4019.220975322737</v>
      </c>
      <c r="X28" s="22">
        <f>'WEEKLY COMPETITIVE REPORT'!W29</f>
        <v>2592</v>
      </c>
      <c r="Y28" s="56">
        <f>'WEEKLY COMPETITIVE REPORT'!X29</f>
        <v>0</v>
      </c>
    </row>
    <row r="29" spans="1:25" ht="12.75">
      <c r="A29" s="50">
        <v>16</v>
      </c>
      <c r="B29" s="4" t="str">
        <f>'WEEKLY COMPETITIVE REPORT'!B29</f>
        <v>New</v>
      </c>
      <c r="C29" s="4" t="str">
        <f>'WEEKLY COMPETITIVE REPORT'!C29</f>
        <v>THE BUTLER</v>
      </c>
      <c r="D29" s="4" t="str">
        <f>'WEEKLY COMPETITIVE REPORT'!D29</f>
        <v>BATLER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1</v>
      </c>
      <c r="H29" s="37">
        <f>'WEEKLY COMPETITIVE REPORT'!H29</f>
        <v>7</v>
      </c>
      <c r="I29" s="14">
        <f>'WEEKLY COMPETITIVE REPORT'!I29/Y4</f>
        <v>2309.1297383876135</v>
      </c>
      <c r="J29" s="14">
        <f>'WEEKLY COMPETITIVE REPORT'!J29/Y17</f>
        <v>0</v>
      </c>
      <c r="K29" s="22">
        <f>'WEEKLY COMPETITIVE REPORT'!K29</f>
        <v>281</v>
      </c>
      <c r="L29" s="22">
        <f>'WEEKLY COMPETITIVE REPORT'!L29</f>
        <v>0</v>
      </c>
      <c r="M29" s="64">
        <f>'WEEKLY COMPETITIVE REPORT'!M29</f>
        <v>0</v>
      </c>
      <c r="N29" s="14">
        <f t="shared" si="3"/>
        <v>329.8756769125162</v>
      </c>
      <c r="O29" s="37">
        <f>'WEEKLY COMPETITIVE REPORT'!O29</f>
        <v>7</v>
      </c>
      <c r="P29" s="14">
        <f>'WEEKLY COMPETITIVE REPORT'!P29/Y4</f>
        <v>3459.6903363587826</v>
      </c>
      <c r="Q29" s="14">
        <f>'WEEKLY COMPETITIVE REPORT'!Q29/Y17</f>
        <v>0</v>
      </c>
      <c r="R29" s="22">
        <f>'WEEKLY COMPETITIVE REPORT'!R29</f>
        <v>467</v>
      </c>
      <c r="S29" s="22">
        <f>'WEEKLY COMPETITIVE REPORT'!S29</f>
        <v>0</v>
      </c>
      <c r="T29" s="64">
        <f>'WEEKLY COMPETITIVE REPORT'!T29</f>
        <v>0</v>
      </c>
      <c r="U29" s="14" t="e">
        <f>'WEEKLY COMPETITIVE REPORT'!#REF!/Y4</f>
        <v>#REF!</v>
      </c>
      <c r="V29" s="14">
        <f t="shared" si="4"/>
        <v>494.24147662268325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467</v>
      </c>
    </row>
    <row r="30" spans="1:25" ht="12.75">
      <c r="A30" s="51">
        <v>17</v>
      </c>
      <c r="B30" s="4">
        <f>'WEEKLY COMPETITIVE REPORT'!B30</f>
        <v>18</v>
      </c>
      <c r="C30" s="4" t="str">
        <f>'WEEKLY COMPETITIVE REPORT'!C30</f>
        <v>HOBBIT: DESOLATION OF SMAUG</v>
      </c>
      <c r="D30" s="4" t="str">
        <f>'WEEKLY COMPETITIVE REPORT'!D30</f>
        <v>HOBIT: SMAUGOVA PUŠČA</v>
      </c>
      <c r="E30" s="4" t="str">
        <f>'WEEKLY COMPETITIVE REPORT'!E30</f>
        <v>WB</v>
      </c>
      <c r="F30" s="4" t="str">
        <f>'WEEKLY COMPETITIVE REPORT'!F30</f>
        <v>Blitz</v>
      </c>
      <c r="G30" s="37">
        <f>'WEEKLY COMPETITIVE REPORT'!G30</f>
        <v>11</v>
      </c>
      <c r="H30" s="37">
        <f>'WEEKLY COMPETITIVE REPORT'!H30</f>
        <v>26</v>
      </c>
      <c r="I30" s="14">
        <f>'WEEKLY COMPETITIVE REPORT'!I30/Y4</f>
        <v>1829.9519487453283</v>
      </c>
      <c r="J30" s="14">
        <f>'WEEKLY COMPETITIVE REPORT'!J30/Y17</f>
        <v>0.11304870715574264</v>
      </c>
      <c r="K30" s="22">
        <f>'WEEKLY COMPETITIVE REPORT'!K30</f>
        <v>240</v>
      </c>
      <c r="L30" s="22">
        <f>'WEEKLY COMPETITIVE REPORT'!L30</f>
        <v>214</v>
      </c>
      <c r="M30" s="64">
        <f>'WEEKLY COMPETITIVE REPORT'!M30</f>
        <v>4.179331306990889</v>
      </c>
      <c r="N30" s="14">
        <f t="shared" si="3"/>
        <v>70.38276725943571</v>
      </c>
      <c r="O30" s="37">
        <f>'WEEKLY COMPETITIVE REPORT'!O30</f>
        <v>26</v>
      </c>
      <c r="P30" s="14">
        <f>'WEEKLY COMPETITIVE REPORT'!P30/Y4</f>
        <v>3228.7773625200216</v>
      </c>
      <c r="Q30" s="14">
        <f>'WEEKLY COMPETITIVE REPORT'!Q30/Y17</f>
        <v>0.20874495318271627</v>
      </c>
      <c r="R30" s="22">
        <f>'WEEKLY COMPETITIVE REPORT'!R30</f>
        <v>452</v>
      </c>
      <c r="S30" s="22">
        <f>'WEEKLY COMPETITIVE REPORT'!S30</f>
        <v>413</v>
      </c>
      <c r="T30" s="64">
        <f>'WEEKLY COMPETITIVE REPORT'!T30</f>
        <v>-0.45267489711933706</v>
      </c>
      <c r="U30" s="14">
        <f>'WEEKLY COMPETITIVE REPORT'!U30/Y4</f>
        <v>673354.244527496</v>
      </c>
      <c r="V30" s="14">
        <f t="shared" si="4"/>
        <v>124.18374471230852</v>
      </c>
      <c r="W30" s="25">
        <f t="shared" si="5"/>
        <v>676583.021890016</v>
      </c>
      <c r="X30" s="22">
        <f>'WEEKLY COMPETITIVE REPORT'!X30</f>
        <v>80640</v>
      </c>
      <c r="Y30" s="56">
        <f>'WEEKLY COMPETITIVE REPORT'!Y30</f>
        <v>81092</v>
      </c>
    </row>
    <row r="31" spans="1:25" ht="12.75">
      <c r="A31" s="50">
        <v>18</v>
      </c>
      <c r="B31" s="4">
        <f>'WEEKLY COMPETITIVE REPORT'!B31</f>
        <v>13</v>
      </c>
      <c r="C31" s="4" t="str">
        <f>'WEEKLY COMPETITIVE REPORT'!C31</f>
        <v>JACK RYAN</v>
      </c>
      <c r="D31" s="4" t="str">
        <f>'WEEKLY COMPETITIVE REPORT'!D31</f>
        <v>AGENT RYAN</v>
      </c>
      <c r="E31" s="4" t="str">
        <f>'WEEKLY COMPETITIVE REPORT'!E31</f>
        <v>PAR</v>
      </c>
      <c r="F31" s="4" t="str">
        <f>'WEEKLY COMPETITIVE REPORT'!F31</f>
        <v>Karantanija</v>
      </c>
      <c r="G31" s="37">
        <f>'WEEKLY COMPETITIVE REPORT'!G31</f>
        <v>4</v>
      </c>
      <c r="H31" s="37">
        <f>'WEEKLY COMPETITIVE REPORT'!H31</f>
        <v>9</v>
      </c>
      <c r="I31" s="14">
        <f>'WEEKLY COMPETITIVE REPORT'!I31/Y4</f>
        <v>2030.1655098772023</v>
      </c>
      <c r="J31" s="14">
        <f>'WEEKLY COMPETITIVE REPORT'!J31/Y17</f>
        <v>0.3181857228760416</v>
      </c>
      <c r="K31" s="22">
        <f>'WEEKLY COMPETITIVE REPORT'!K31</f>
        <v>259</v>
      </c>
      <c r="L31" s="22">
        <f>'WEEKLY COMPETITIVE REPORT'!L31</f>
        <v>640</v>
      </c>
      <c r="M31" s="64">
        <f>'WEEKLY COMPETITIVE REPORT'!M31</f>
        <v>-58.936285097192226</v>
      </c>
      <c r="N31" s="14">
        <f t="shared" si="3"/>
        <v>225.57394554191137</v>
      </c>
      <c r="O31" s="37">
        <f>'WEEKLY COMPETITIVE REPORT'!O31</f>
        <v>9</v>
      </c>
      <c r="P31" s="14">
        <f>'WEEKLY COMPETITIVE REPORT'!P31/Y4</f>
        <v>3208.756006406834</v>
      </c>
      <c r="Q31" s="14">
        <f>'WEEKLY COMPETITIVE REPORT'!Q31/Y17</f>
        <v>0.4584657675457435</v>
      </c>
      <c r="R31" s="22">
        <f>'WEEKLY COMPETITIVE REPORT'!R31</f>
        <v>446</v>
      </c>
      <c r="S31" s="22">
        <f>'WEEKLY COMPETITIVE REPORT'!S31</f>
        <v>974</v>
      </c>
      <c r="T31" s="64">
        <f>'WEEKLY COMPETITIVE REPORT'!T31</f>
        <v>-54.95596777215665</v>
      </c>
      <c r="U31" s="14">
        <f>'WEEKLY COMPETITIVE REPORT'!U31/Y4</f>
        <v>32534.703683929525</v>
      </c>
      <c r="V31" s="14">
        <f t="shared" si="4"/>
        <v>356.5284451563149</v>
      </c>
      <c r="W31" s="25">
        <f t="shared" si="5"/>
        <v>35743.459690336356</v>
      </c>
      <c r="X31" s="22">
        <f>'WEEKLY COMPETITIVE REPORT'!X31</f>
        <v>4611</v>
      </c>
      <c r="Y31" s="56">
        <f>'WEEKLY COMPETITIVE REPORT'!Y31</f>
        <v>5057</v>
      </c>
    </row>
    <row r="32" spans="1:25" ht="12.75">
      <c r="A32" s="50">
        <v>19</v>
      </c>
      <c r="B32" s="4">
        <f>'WEEKLY COMPETITIVE REPORT'!B32</f>
        <v>12</v>
      </c>
      <c r="C32" s="4" t="str">
        <f>'WEEKLY COMPETITIVE REPORT'!C32</f>
        <v>THE LEGEND OF HERCULES</v>
      </c>
      <c r="D32" s="4" t="str">
        <f>'WEEKLY COMPETITIVE REPORT'!D32</f>
        <v>LEGENDA O HERKULU</v>
      </c>
      <c r="E32" s="4" t="str">
        <f>'WEEKLY COMPETITIVE REPORT'!E32</f>
        <v>IND</v>
      </c>
      <c r="F32" s="4" t="str">
        <f>'WEEKLY COMPETITIVE REPORT'!F32</f>
        <v>Blitz</v>
      </c>
      <c r="G32" s="37">
        <f>'WEEKLY COMPETITIVE REPORT'!G32</f>
        <v>5</v>
      </c>
      <c r="H32" s="37">
        <f>'WEEKLY COMPETITIVE REPORT'!H32</f>
        <v>14</v>
      </c>
      <c r="I32" s="14">
        <f>'WEEKLY COMPETITIVE REPORT'!I32/Y4</f>
        <v>1914.0416444207156</v>
      </c>
      <c r="J32" s="14">
        <f>'WEEKLY COMPETITIVE REPORT'!J32/Y17</f>
        <v>0.3258311141654497</v>
      </c>
      <c r="K32" s="22">
        <f>'WEEKLY COMPETITIVE REPORT'!K32</f>
        <v>246</v>
      </c>
      <c r="L32" s="22">
        <f>'WEEKLY COMPETITIVE REPORT'!L32</f>
        <v>696</v>
      </c>
      <c r="M32" s="64">
        <f>'WEEKLY COMPETITIVE REPORT'!M32</f>
        <v>-62.19351436857369</v>
      </c>
      <c r="N32" s="14">
        <f t="shared" si="3"/>
        <v>136.7172603157654</v>
      </c>
      <c r="O32" s="37">
        <f>'WEEKLY COMPETITIVE REPORT'!O32</f>
        <v>14</v>
      </c>
      <c r="P32" s="14">
        <f>'WEEKLY COMPETITIVE REPORT'!P32/Y4</f>
        <v>2801.6550987720234</v>
      </c>
      <c r="Q32" s="14">
        <f>'WEEKLY COMPETITIVE REPORT'!Q32/Y17</f>
        <v>0.48767288033674083</v>
      </c>
      <c r="R32" s="22">
        <f>'WEEKLY COMPETITIVE REPORT'!R32</f>
        <v>367</v>
      </c>
      <c r="S32" s="22">
        <f>'WEEKLY COMPETITIVE REPORT'!S32</f>
        <v>1075</v>
      </c>
      <c r="T32" s="64">
        <f>'WEEKLY COMPETITIVE REPORT'!T32</f>
        <v>-63.02624625682579</v>
      </c>
      <c r="U32" s="14">
        <f>'WEEKLY COMPETITIVE REPORT'!U32/Y4</f>
        <v>50533.902829685</v>
      </c>
      <c r="V32" s="14">
        <f t="shared" si="4"/>
        <v>200.1182213408588</v>
      </c>
      <c r="W32" s="25">
        <f t="shared" si="5"/>
        <v>53335.55792845703</v>
      </c>
      <c r="X32" s="22">
        <f>'WEEKLY COMPETITIVE REPORT'!X32</f>
        <v>6487</v>
      </c>
      <c r="Y32" s="56">
        <f>'WEEKLY COMPETITIVE REPORT'!Y32</f>
        <v>6854</v>
      </c>
    </row>
    <row r="33" spans="1:25" ht="13.5" thickBot="1">
      <c r="A33" s="50">
        <v>20</v>
      </c>
      <c r="B33" s="4">
        <f>'WEEKLY COMPETITIVE REPORT'!B33</f>
        <v>19</v>
      </c>
      <c r="C33" s="4" t="str">
        <f>'WEEKLY COMPETITIVE REPORT'!C33</f>
        <v>DALLAS BUYERS CLUB</v>
      </c>
      <c r="D33" s="4" t="str">
        <f>'WEEKLY COMPETITIVE REPORT'!D33</f>
        <v>KLUB ZDRAVJA DALLAS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3</v>
      </c>
      <c r="H33" s="37">
        <f>'WEEKLY COMPETITIVE REPORT'!H33</f>
        <v>8</v>
      </c>
      <c r="I33" s="14">
        <f>'WEEKLY COMPETITIVE REPORT'!I33/Y4</f>
        <v>1366.7912439935933</v>
      </c>
      <c r="J33" s="14">
        <f>'WEEKLY COMPETITIVE REPORT'!J33/Y17</f>
        <v>0.10729318787045787</v>
      </c>
      <c r="K33" s="22">
        <f>'WEEKLY COMPETITIVE REPORT'!K33</f>
        <v>198</v>
      </c>
      <c r="L33" s="22">
        <f>'WEEKLY COMPETITIVE REPORT'!L33</f>
        <v>228</v>
      </c>
      <c r="M33" s="64">
        <f>'WEEKLY COMPETITIVE REPORT'!M33</f>
        <v>-18.01441152922338</v>
      </c>
      <c r="N33" s="14">
        <f t="shared" si="3"/>
        <v>170.84890549919916</v>
      </c>
      <c r="O33" s="37">
        <f>'WEEKLY COMPETITIVE REPORT'!O33</f>
        <v>8</v>
      </c>
      <c r="P33" s="14">
        <f>'WEEKLY COMPETITIVE REPORT'!P33/Y4</f>
        <v>2454.618259476775</v>
      </c>
      <c r="Q33" s="14">
        <f>'WEEKLY COMPETITIVE REPORT'!Q33/Y17</f>
        <v>0.18065458293961</v>
      </c>
      <c r="R33" s="22">
        <f>'WEEKLY COMPETITIVE REPORT'!R33</f>
        <v>400</v>
      </c>
      <c r="S33" s="22">
        <f>'WEEKLY COMPETITIVE REPORT'!S33</f>
        <v>429</v>
      </c>
      <c r="T33" s="64">
        <f>'WEEKLY COMPETITIVE REPORT'!T33</f>
        <v>-12.553495007132668</v>
      </c>
      <c r="U33" s="14">
        <f>'WEEKLY COMPETITIVE REPORT'!U33/Y4</f>
        <v>8128.670581954085</v>
      </c>
      <c r="V33" s="14">
        <f t="shared" si="4"/>
        <v>306.8272824345969</v>
      </c>
      <c r="W33" s="25">
        <f t="shared" si="5"/>
        <v>10583.28884143086</v>
      </c>
      <c r="X33" s="22">
        <f>'WEEKLY COMPETITIVE REPORT'!X33</f>
        <v>1190</v>
      </c>
      <c r="Y33" s="56">
        <f>'WEEKLY COMPETITIVE REPORT'!Y33</f>
        <v>1590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259</v>
      </c>
      <c r="I34" s="32">
        <f>SUM(I14:I33)</f>
        <v>143263.4810464495</v>
      </c>
      <c r="J34" s="31">
        <f>SUM(J14:J33)</f>
        <v>125074.84089773643</v>
      </c>
      <c r="K34" s="31">
        <f>SUM(K14:K33)</f>
        <v>19091</v>
      </c>
      <c r="L34" s="31">
        <f>SUM(L14:L33)</f>
        <v>19717</v>
      </c>
      <c r="M34" s="64">
        <f>'WEEKLY COMPETITIVE REPORT'!M34</f>
        <v>-53.92246930540053</v>
      </c>
      <c r="N34" s="32">
        <f>I34/H34</f>
        <v>553.140853461195</v>
      </c>
      <c r="O34" s="40">
        <f>'WEEKLY COMPETITIVE REPORT'!O34</f>
        <v>259</v>
      </c>
      <c r="P34" s="31">
        <f>SUM(P14:P33)</f>
        <v>236864.6556326748</v>
      </c>
      <c r="Q34" s="31">
        <f>SUM(Q14:Q33)</f>
        <v>204808.75238127043</v>
      </c>
      <c r="R34" s="31">
        <f>SUM(R14:R33)</f>
        <v>34346</v>
      </c>
      <c r="S34" s="31">
        <f>SUM(S14:S33)</f>
        <v>34591</v>
      </c>
      <c r="T34" s="65">
        <f>P34/Q34-100%</f>
        <v>0.15651627617812625</v>
      </c>
      <c r="U34" s="31" t="e">
        <f>SUM(U14:U33)</f>
        <v>#REF!</v>
      </c>
      <c r="V34" s="32">
        <f>P34/O34</f>
        <v>914.5353499331073</v>
      </c>
      <c r="W34" s="31" t="e">
        <f>SUM(W14:W33)</f>
        <v>#REF!</v>
      </c>
      <c r="X34" s="31" t="e">
        <f>SUM(X14:X33)</f>
        <v>#REF!</v>
      </c>
      <c r="Y34" s="35">
        <f>SUM(Y14:Y33)</f>
        <v>440308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2014-02-27T11:49:37Z</dcterms:modified>
  <cp:category/>
  <cp:version/>
  <cp:contentType/>
  <cp:contentStatus/>
</cp:coreProperties>
</file>