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80" windowWidth="17625" windowHeight="976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<sst xmlns="http://schemas.openxmlformats.org/spreadsheetml/2006/main" count="229" uniqueCount="73">
  <si>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</si>
  <si>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</si>
  <si>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</si>
  <si>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</si>
  <si>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</si>
  <si>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</si>
  <si>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</si>
  <si>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</si>
  <si>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</si>
  <si>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</si>
  <si>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</si>
  <si>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</si>
  <si>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</si>
  <si>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</si>
  <si>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</si>
  <si>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</si>
  <si>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</si>
  <si>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</si>
  <si>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</si>
  <si>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</si>
  <si>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</si>
  <si>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</si>
  <si>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</si>
  <si>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</si>
  <si>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</si>
  <si>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</si>
  <si>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</si>
  <si>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</si>
  <si>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</si>
  <si>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</si>
  <si>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</si>
  <si>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</si>
  <si>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</si>
  <si>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</si>
  <si>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</si>
  <si>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</si>
  <si>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</si>
  <si>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</si>
  <si>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</si>
  <si>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</si>
  <si>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</si>
  <si>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</si>
  <si>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</si>
  <si>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UIP</t>
  </si>
  <si>
    <t>WB</t>
  </si>
  <si>
    <t>Blitz</t>
  </si>
  <si>
    <t>SONY</t>
  </si>
  <si>
    <t>FOX</t>
  </si>
  <si>
    <t>INDEP</t>
  </si>
  <si>
    <t>Cinemania</t>
  </si>
  <si>
    <t>All amounts in Euro (L.C.)</t>
  </si>
  <si>
    <t>All amounts in $ US</t>
  </si>
  <si>
    <t>QUANTUM OF SOLACE</t>
  </si>
  <si>
    <t>New</t>
  </si>
  <si>
    <t>HIGH SCHOOL MUSICAL 3</t>
  </si>
  <si>
    <t>WDI</t>
  </si>
  <si>
    <t>CENEX</t>
  </si>
  <si>
    <t>BODY OF LIES</t>
  </si>
  <si>
    <t>VICKY CRISTINA BARCELONA</t>
  </si>
  <si>
    <t>BURN AFTER READING</t>
  </si>
  <si>
    <t>MADAGASCAR 2</t>
  </si>
  <si>
    <t>THE DAY THE EARTH STOOD STILL</t>
  </si>
  <si>
    <t>THE WOMEN</t>
  </si>
  <si>
    <t>GOMORRA</t>
  </si>
  <si>
    <t>FOUR CHRISTMASES</t>
  </si>
  <si>
    <t>EL ORFANATO</t>
  </si>
  <si>
    <t>AUSTRALIA</t>
  </si>
  <si>
    <t>ROLE MODELS</t>
  </si>
  <si>
    <t>U2 3D</t>
  </si>
  <si>
    <t>BEDTIME STORIES</t>
  </si>
  <si>
    <t>ROCKNROLLA</t>
  </si>
  <si>
    <t>01 - Jan   07 - Jan</t>
  </si>
  <si>
    <t>02 - Jan   04 - Jan</t>
  </si>
</sst>
</file>

<file path=xl/styles.xml><?xml version="1.0" encoding="utf-8"?>
<styleSheet xmlns="http://schemas.openxmlformats.org/spreadsheetml/2006/main">
  <numFmts count="3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HRK&quot;;\-#,##0\ &quot;HRK&quot;"/>
    <numFmt numFmtId="173" formatCode="#,##0\ &quot;HRK&quot;;[Red]\-#,##0\ &quot;HRK&quot;"/>
    <numFmt numFmtId="174" formatCode="#,##0.00\ &quot;HRK&quot;;\-#,##0.00\ &quot;HRK&quot;"/>
    <numFmt numFmtId="175" formatCode="#,##0.00\ &quot;HRK&quot;;[Red]\-#,##0.00\ &quot;HRK&quot;"/>
    <numFmt numFmtId="176" formatCode="_-* #,##0\ &quot;HRK&quot;_-;\-* #,##0\ &quot;HRK&quot;_-;_-* &quot;-&quot;\ &quot;HRK&quot;_-;_-@_-"/>
    <numFmt numFmtId="177" formatCode="_-* #,##0\ _H_R_K_-;\-* #,##0\ _H_R_K_-;_-* &quot;-&quot;\ _H_R_K_-;_-@_-"/>
    <numFmt numFmtId="178" formatCode="_-* #,##0.00\ &quot;HRK&quot;_-;\-* #,##0.00\ &quot;HRK&quot;_-;_-* &quot;-&quot;??\ &quot;HRK&quot;_-;_-@_-"/>
    <numFmt numFmtId="179" formatCode="_-* #,##0.00\ _H_R_K_-;\-* #,##0.00\ _H_R_K_-;_-* &quot;-&quot;??\ _H_R_K_-;_-@_-"/>
    <numFmt numFmtId="180" formatCode="dd/\ mmm/\ yy"/>
    <numFmt numFmtId="181" formatCode="_(* #,##0.00_);_(* \(#,##0.00\);_(* &quot;-&quot;_);_(@_)"/>
    <numFmt numFmtId="182" formatCode="_(* #,##0_);_(* \(#,##0\);_(* &quot;-&quot;_);_(@_)"/>
    <numFmt numFmtId="183" formatCode="&quot;True&quot;;&quot;True&quot;;&quot;False&quot;"/>
    <numFmt numFmtId="184" formatCode="&quot;On&quot;;&quot;On&quot;;&quot;Off&quot;"/>
    <numFmt numFmtId="185" formatCode="#,##0\ _S_I_T"/>
    <numFmt numFmtId="186" formatCode="_(* #,##0.00_);_(* \(#,##0.00\);_(* &quot;-&quot;??_);_(@_)"/>
    <numFmt numFmtId="187" formatCode="#.000;\-#.000"/>
    <numFmt numFmtId="188" formatCode="_-* #,##0\ _S_I_T_-;\-* #,##0\ _S_I_T_-;_-* &quot;-&quot;??\ _S_I_T_-;_-@_-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&quot;Sk&quot;_);[Red]\(#,##0.00&quot;Sk&quot;\)"/>
    <numFmt numFmtId="192" formatCode="#,##0&quot;Sk&quot;_);[Red]\(#,##0&quot;Sk&quot;\)"/>
    <numFmt numFmtId="193" formatCode="#,##0.00\ [$SIT-424];\-#,##0.00\ [$SIT-424]"/>
    <numFmt numFmtId="194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16" fontId="5" fillId="0" borderId="15" xfId="0" applyNumberFormat="1" applyFont="1" applyBorder="1" applyAlignment="1">
      <alignment/>
    </xf>
    <xf numFmtId="16" fontId="5" fillId="0" borderId="12" xfId="0" applyNumberFormat="1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194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8" xfId="0" applyNumberFormat="1" applyFont="1" applyBorder="1" applyAlignment="1" applyProtection="1">
      <alignment horizontal="right"/>
      <protection locked="0"/>
    </xf>
    <xf numFmtId="3" fontId="6" fillId="0" borderId="38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39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1">
      <selection activeCell="J20" sqref="J2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70" t="s">
        <v>71</v>
      </c>
      <c r="K4" s="21"/>
      <c r="L4" s="63"/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5">
        <v>0.7327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71" t="s">
        <v>72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74"/>
      <c r="W5" s="21"/>
      <c r="X5" s="73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39821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50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6">
        <v>1</v>
      </c>
      <c r="B14" s="76">
        <v>1</v>
      </c>
      <c r="C14" s="4" t="s">
        <v>60</v>
      </c>
      <c r="D14" s="16" t="s">
        <v>43</v>
      </c>
      <c r="E14" s="16" t="s">
        <v>36</v>
      </c>
      <c r="F14" s="38">
        <v>4</v>
      </c>
      <c r="G14" s="38">
        <v>21</v>
      </c>
      <c r="H14" s="25">
        <v>39997</v>
      </c>
      <c r="I14" s="25">
        <v>65759</v>
      </c>
      <c r="J14" s="81">
        <v>9871</v>
      </c>
      <c r="K14" s="81">
        <v>15338</v>
      </c>
      <c r="L14" s="65">
        <f>(H14/I14*100)-100</f>
        <v>-39.176386502227835</v>
      </c>
      <c r="M14" s="15">
        <f>H14/G14</f>
        <v>1904.6190476190477</v>
      </c>
      <c r="N14" s="39">
        <v>21</v>
      </c>
      <c r="O14" s="15">
        <v>51271</v>
      </c>
      <c r="P14" s="15">
        <v>114658</v>
      </c>
      <c r="Q14" s="15">
        <v>12857</v>
      </c>
      <c r="R14" s="15">
        <v>28511</v>
      </c>
      <c r="S14" s="67">
        <f>(O14/P14*100)-100</f>
        <v>-55.283538872124055</v>
      </c>
      <c r="T14" s="78">
        <v>393845</v>
      </c>
      <c r="U14" s="15">
        <f>O14/N14</f>
        <v>2441.4761904761904</v>
      </c>
      <c r="V14" s="78">
        <f>SUM(T14,O14)</f>
        <v>445116</v>
      </c>
      <c r="W14" s="78">
        <v>101332</v>
      </c>
      <c r="X14" s="79">
        <f>SUM(W14,Q14)</f>
        <v>114189</v>
      </c>
    </row>
    <row r="15" spans="1:24" ht="12.75">
      <c r="A15" s="76">
        <v>2</v>
      </c>
      <c r="B15" s="76">
        <v>2</v>
      </c>
      <c r="C15" s="4" t="s">
        <v>66</v>
      </c>
      <c r="D15" s="16" t="s">
        <v>47</v>
      </c>
      <c r="E15" s="16" t="s">
        <v>42</v>
      </c>
      <c r="F15" s="38">
        <v>2</v>
      </c>
      <c r="G15" s="38">
        <v>12</v>
      </c>
      <c r="H15" s="25">
        <v>35584</v>
      </c>
      <c r="I15" s="25">
        <v>37551</v>
      </c>
      <c r="J15" s="15">
        <v>8301</v>
      </c>
      <c r="K15" s="15">
        <v>8909</v>
      </c>
      <c r="L15" s="65">
        <f>(H15/I15*100)-100</f>
        <v>-5.238209368592052</v>
      </c>
      <c r="M15" s="15">
        <f>H15/G15</f>
        <v>2965.3333333333335</v>
      </c>
      <c r="N15" s="77">
        <v>12</v>
      </c>
      <c r="O15" s="15">
        <v>50781</v>
      </c>
      <c r="P15" s="15">
        <v>64075</v>
      </c>
      <c r="Q15" s="15">
        <v>12261</v>
      </c>
      <c r="R15" s="15">
        <v>15819</v>
      </c>
      <c r="S15" s="67">
        <f>(O15/P15*100)-100</f>
        <v>-20.74756145142412</v>
      </c>
      <c r="T15" s="81">
        <v>69656</v>
      </c>
      <c r="U15" s="15">
        <f>O15/N15</f>
        <v>4231.75</v>
      </c>
      <c r="V15" s="81">
        <f>SUM(T15,O15)</f>
        <v>120437</v>
      </c>
      <c r="W15" s="81">
        <v>17166</v>
      </c>
      <c r="X15" s="82">
        <f>SUM(W15,Q15)</f>
        <v>29427</v>
      </c>
    </row>
    <row r="16" spans="1:24" ht="12.75">
      <c r="A16" s="76">
        <v>3</v>
      </c>
      <c r="B16" s="76">
        <v>4</v>
      </c>
      <c r="C16" s="4" t="s">
        <v>67</v>
      </c>
      <c r="D16" s="16" t="s">
        <v>48</v>
      </c>
      <c r="E16" s="16" t="s">
        <v>36</v>
      </c>
      <c r="F16" s="38">
        <v>2</v>
      </c>
      <c r="G16" s="38">
        <v>8</v>
      </c>
      <c r="H16" s="25">
        <v>17246</v>
      </c>
      <c r="I16" s="25">
        <v>17030</v>
      </c>
      <c r="J16" s="97">
        <v>4131</v>
      </c>
      <c r="K16" s="97">
        <v>4270</v>
      </c>
      <c r="L16" s="65">
        <f>(H16/I16*100)-100</f>
        <v>1.2683499706400454</v>
      </c>
      <c r="M16" s="15">
        <f>H16/G16</f>
        <v>2155.75</v>
      </c>
      <c r="N16" s="39">
        <v>8</v>
      </c>
      <c r="O16" s="80">
        <v>23742</v>
      </c>
      <c r="P16" s="80">
        <v>29770</v>
      </c>
      <c r="Q16" s="15">
        <v>5912</v>
      </c>
      <c r="R16" s="15">
        <v>7887</v>
      </c>
      <c r="S16" s="67">
        <f>(O16/P16*100)-100</f>
        <v>-20.24857238831038</v>
      </c>
      <c r="T16" s="81">
        <v>31019</v>
      </c>
      <c r="U16" s="15">
        <f>O16/N16</f>
        <v>2967.75</v>
      </c>
      <c r="V16" s="81">
        <f>SUM(T16,O16)</f>
        <v>54761</v>
      </c>
      <c r="W16" s="81">
        <v>8210</v>
      </c>
      <c r="X16" s="82">
        <f>SUM(W16,Q16)</f>
        <v>14122</v>
      </c>
    </row>
    <row r="17" spans="1:24" ht="12.75">
      <c r="A17" s="76">
        <v>4</v>
      </c>
      <c r="B17" s="76" t="s">
        <v>53</v>
      </c>
      <c r="C17" s="4" t="s">
        <v>70</v>
      </c>
      <c r="D17" s="16" t="s">
        <v>44</v>
      </c>
      <c r="E17" s="16" t="s">
        <v>45</v>
      </c>
      <c r="F17" s="38">
        <v>1</v>
      </c>
      <c r="G17" s="38">
        <v>8</v>
      </c>
      <c r="H17" s="25">
        <v>11295</v>
      </c>
      <c r="I17" s="25"/>
      <c r="J17" s="88">
        <v>2666</v>
      </c>
      <c r="K17" s="88"/>
      <c r="L17" s="65"/>
      <c r="M17" s="15">
        <f>H17/G17</f>
        <v>1411.875</v>
      </c>
      <c r="N17" s="77">
        <v>8</v>
      </c>
      <c r="O17" s="23">
        <v>16874</v>
      </c>
      <c r="P17" s="23"/>
      <c r="Q17" s="23">
        <v>4173</v>
      </c>
      <c r="R17" s="23"/>
      <c r="S17" s="67"/>
      <c r="T17" s="81">
        <v>1495</v>
      </c>
      <c r="U17" s="15">
        <f>O17/N17</f>
        <v>2109.25</v>
      </c>
      <c r="V17" s="81">
        <f>SUM(T17,O17)</f>
        <v>18369</v>
      </c>
      <c r="W17" s="81">
        <v>283</v>
      </c>
      <c r="X17" s="82">
        <f>SUM(W17,Q17)</f>
        <v>4456</v>
      </c>
    </row>
    <row r="18" spans="1:24" ht="13.5" customHeight="1">
      <c r="A18" s="76">
        <v>5</v>
      </c>
      <c r="B18" s="76">
        <v>3</v>
      </c>
      <c r="C18" s="4" t="s">
        <v>64</v>
      </c>
      <c r="D18" s="16" t="s">
        <v>44</v>
      </c>
      <c r="E18" s="16" t="s">
        <v>45</v>
      </c>
      <c r="F18" s="38">
        <v>3</v>
      </c>
      <c r="G18" s="38">
        <v>6</v>
      </c>
      <c r="H18" s="15">
        <v>12551</v>
      </c>
      <c r="I18" s="15">
        <v>20349</v>
      </c>
      <c r="J18" s="23">
        <v>3065</v>
      </c>
      <c r="K18" s="23">
        <v>5088</v>
      </c>
      <c r="L18" s="65">
        <f>(H18/I18*100)-100</f>
        <v>-38.321293429652556</v>
      </c>
      <c r="M18" s="15">
        <f>H18/G18</f>
        <v>2091.8333333333335</v>
      </c>
      <c r="N18" s="77">
        <v>6</v>
      </c>
      <c r="O18" s="23">
        <v>16407</v>
      </c>
      <c r="P18" s="23">
        <v>35790</v>
      </c>
      <c r="Q18" s="23">
        <v>4091</v>
      </c>
      <c r="R18" s="23">
        <v>9353</v>
      </c>
      <c r="S18" s="67">
        <f>(O18/P18*100)-100</f>
        <v>-54.15758591785415</v>
      </c>
      <c r="T18" s="25">
        <v>68345</v>
      </c>
      <c r="U18" s="15">
        <f>O18/N18</f>
        <v>2734.5</v>
      </c>
      <c r="V18" s="81">
        <f>SUM(T18,O18)</f>
        <v>84752</v>
      </c>
      <c r="W18" s="81">
        <v>18427</v>
      </c>
      <c r="X18" s="82">
        <f>SUM(W18,Q18)</f>
        <v>22518</v>
      </c>
    </row>
    <row r="19" spans="1:24" ht="12.75">
      <c r="A19" s="76">
        <v>6</v>
      </c>
      <c r="B19" s="76">
        <v>5</v>
      </c>
      <c r="C19" s="4" t="s">
        <v>68</v>
      </c>
      <c r="D19" s="16" t="s">
        <v>48</v>
      </c>
      <c r="E19" s="16" t="s">
        <v>45</v>
      </c>
      <c r="F19" s="38">
        <v>2</v>
      </c>
      <c r="G19" s="38">
        <v>4</v>
      </c>
      <c r="H19" s="15">
        <v>6045</v>
      </c>
      <c r="I19" s="15">
        <v>8089</v>
      </c>
      <c r="J19" s="90">
        <v>1173</v>
      </c>
      <c r="K19" s="90">
        <v>1569</v>
      </c>
      <c r="L19" s="65">
        <f>(H19/I19*100)-100</f>
        <v>-25.26888366918037</v>
      </c>
      <c r="M19" s="15">
        <f>H19/G19</f>
        <v>1511.25</v>
      </c>
      <c r="N19" s="77">
        <v>4</v>
      </c>
      <c r="O19" s="15">
        <v>8974</v>
      </c>
      <c r="P19" s="15">
        <v>14160</v>
      </c>
      <c r="Q19" s="15">
        <v>1849</v>
      </c>
      <c r="R19" s="15">
        <v>3264</v>
      </c>
      <c r="S19" s="67">
        <f>(O19/P19*100)-100</f>
        <v>-36.62429378531073</v>
      </c>
      <c r="T19" s="25">
        <v>14160</v>
      </c>
      <c r="U19" s="15">
        <f>O19/N19</f>
        <v>2243.5</v>
      </c>
      <c r="V19" s="81">
        <f>SUM(T19,O19)</f>
        <v>23134</v>
      </c>
      <c r="W19" s="81">
        <v>3264</v>
      </c>
      <c r="X19" s="82">
        <f>SUM(W19,Q19)</f>
        <v>5113</v>
      </c>
    </row>
    <row r="20" spans="1:24" ht="12.75">
      <c r="A20" s="76">
        <v>7</v>
      </c>
      <c r="B20" s="76">
        <v>6</v>
      </c>
      <c r="C20" s="4" t="s">
        <v>61</v>
      </c>
      <c r="D20" s="16" t="s">
        <v>47</v>
      </c>
      <c r="E20" s="16" t="s">
        <v>42</v>
      </c>
      <c r="F20" s="38">
        <v>4</v>
      </c>
      <c r="G20" s="38">
        <v>10</v>
      </c>
      <c r="H20" s="15">
        <v>6168</v>
      </c>
      <c r="I20" s="15">
        <v>6815</v>
      </c>
      <c r="J20" s="93">
        <v>1465</v>
      </c>
      <c r="K20" s="93">
        <v>1728</v>
      </c>
      <c r="L20" s="65">
        <f>(H20/I20*100)-100</f>
        <v>-9.493763756419654</v>
      </c>
      <c r="M20" s="15">
        <f>H20/G20</f>
        <v>616.8</v>
      </c>
      <c r="N20" s="77">
        <v>10</v>
      </c>
      <c r="O20" s="23">
        <v>8379</v>
      </c>
      <c r="P20" s="23">
        <v>12456</v>
      </c>
      <c r="Q20" s="23">
        <v>2067</v>
      </c>
      <c r="R20" s="23">
        <v>3303</v>
      </c>
      <c r="S20" s="67">
        <f>(O20/P20*100)-100</f>
        <v>-32.73121387283237</v>
      </c>
      <c r="T20" s="81">
        <v>50653</v>
      </c>
      <c r="U20" s="15">
        <f>O20/N20</f>
        <v>837.9</v>
      </c>
      <c r="V20" s="81">
        <f>SUM(T20,O20)</f>
        <v>59032</v>
      </c>
      <c r="W20" s="81">
        <v>13333</v>
      </c>
      <c r="X20" s="82">
        <f>SUM(W20,Q20)</f>
        <v>15400</v>
      </c>
    </row>
    <row r="21" spans="1:24" ht="12.75">
      <c r="A21" s="76">
        <v>8</v>
      </c>
      <c r="B21" s="76">
        <v>9</v>
      </c>
      <c r="C21" s="4" t="s">
        <v>58</v>
      </c>
      <c r="D21" s="16" t="s">
        <v>48</v>
      </c>
      <c r="E21" s="16" t="s">
        <v>49</v>
      </c>
      <c r="F21" s="38">
        <v>6</v>
      </c>
      <c r="G21" s="38">
        <v>2</v>
      </c>
      <c r="H21" s="15">
        <v>4727</v>
      </c>
      <c r="I21" s="15">
        <v>4517</v>
      </c>
      <c r="J21" s="15">
        <v>1083</v>
      </c>
      <c r="K21" s="15">
        <v>1133</v>
      </c>
      <c r="L21" s="65">
        <f>(H21/I21*100)-100</f>
        <v>4.649103387203894</v>
      </c>
      <c r="M21" s="15">
        <f>H21/G21</f>
        <v>2363.5</v>
      </c>
      <c r="N21" s="39">
        <v>4</v>
      </c>
      <c r="O21" s="15">
        <v>7392</v>
      </c>
      <c r="P21" s="15">
        <v>8090</v>
      </c>
      <c r="Q21" s="15">
        <v>1761</v>
      </c>
      <c r="R21" s="15">
        <v>2091</v>
      </c>
      <c r="S21" s="67">
        <f>(O21/P21*100)-100</f>
        <v>-8.627935723114959</v>
      </c>
      <c r="T21" s="81">
        <v>54862</v>
      </c>
      <c r="U21" s="15">
        <f>O21/N21</f>
        <v>1848</v>
      </c>
      <c r="V21" s="81">
        <f>SUM(T21,O21)</f>
        <v>62254</v>
      </c>
      <c r="W21" s="81">
        <v>13902</v>
      </c>
      <c r="X21" s="82">
        <f>SUM(W21,Q21)</f>
        <v>15663</v>
      </c>
    </row>
    <row r="22" spans="1:24" ht="12.75">
      <c r="A22" s="76">
        <v>9</v>
      </c>
      <c r="B22" s="76">
        <v>7</v>
      </c>
      <c r="C22" s="4" t="s">
        <v>69</v>
      </c>
      <c r="D22" s="16" t="s">
        <v>55</v>
      </c>
      <c r="E22" s="16" t="s">
        <v>56</v>
      </c>
      <c r="F22" s="38">
        <v>2</v>
      </c>
      <c r="G22" s="38">
        <v>6</v>
      </c>
      <c r="H22" s="15">
        <v>5118</v>
      </c>
      <c r="I22" s="15">
        <v>6315</v>
      </c>
      <c r="J22" s="23">
        <v>1327</v>
      </c>
      <c r="K22" s="23">
        <v>1622</v>
      </c>
      <c r="L22" s="65">
        <f>(H22/I22*100)-100</f>
        <v>-18.95486935866984</v>
      </c>
      <c r="M22" s="15">
        <f>H22/G22</f>
        <v>853</v>
      </c>
      <c r="N22" s="38">
        <v>6</v>
      </c>
      <c r="O22" s="23">
        <v>6714</v>
      </c>
      <c r="P22" s="23">
        <v>11661</v>
      </c>
      <c r="Q22" s="23">
        <v>1778</v>
      </c>
      <c r="R22" s="23">
        <v>3200</v>
      </c>
      <c r="S22" s="67">
        <f>(O22/P22*100)-100</f>
        <v>-42.423462824800616</v>
      </c>
      <c r="T22" s="81">
        <v>12489</v>
      </c>
      <c r="U22" s="15">
        <f>O22/N22</f>
        <v>1119</v>
      </c>
      <c r="V22" s="81">
        <f>SUM(T22,O22)</f>
        <v>19203</v>
      </c>
      <c r="W22" s="81">
        <v>3417</v>
      </c>
      <c r="X22" s="82">
        <f>SUM(W22,Q22)</f>
        <v>5195</v>
      </c>
    </row>
    <row r="23" spans="1:24" ht="12.75">
      <c r="A23" s="76">
        <v>10</v>
      </c>
      <c r="B23" s="76">
        <v>10</v>
      </c>
      <c r="C23" s="4" t="s">
        <v>59</v>
      </c>
      <c r="D23" s="16" t="s">
        <v>48</v>
      </c>
      <c r="E23" s="16" t="s">
        <v>49</v>
      </c>
      <c r="F23" s="38">
        <v>5</v>
      </c>
      <c r="G23" s="38">
        <v>8</v>
      </c>
      <c r="H23" s="25">
        <v>4423</v>
      </c>
      <c r="I23" s="25">
        <v>4090</v>
      </c>
      <c r="J23" s="89">
        <v>1011</v>
      </c>
      <c r="K23" s="89">
        <v>1012</v>
      </c>
      <c r="L23" s="65">
        <f>(H23/I23*100)-100</f>
        <v>8.141809290953546</v>
      </c>
      <c r="M23" s="15">
        <f>H23/G23</f>
        <v>552.875</v>
      </c>
      <c r="N23" s="77">
        <v>8</v>
      </c>
      <c r="O23" s="15">
        <v>6282</v>
      </c>
      <c r="P23" s="15">
        <v>7532</v>
      </c>
      <c r="Q23" s="15">
        <v>1508</v>
      </c>
      <c r="R23" s="15">
        <v>1946</v>
      </c>
      <c r="S23" s="67">
        <f>(O23/P23*100)-100</f>
        <v>-16.595857673924584</v>
      </c>
      <c r="T23" s="92">
        <v>41710</v>
      </c>
      <c r="U23" s="15">
        <f>O23/N23</f>
        <v>785.25</v>
      </c>
      <c r="V23" s="81">
        <f>SUM(T23,O23)</f>
        <v>47992</v>
      </c>
      <c r="W23" s="81">
        <v>10827</v>
      </c>
      <c r="X23" s="82">
        <f>SUM(W23,Q23)</f>
        <v>12335</v>
      </c>
    </row>
    <row r="24" spans="1:24" ht="12.75">
      <c r="A24" s="76">
        <v>11</v>
      </c>
      <c r="B24" s="76">
        <v>11</v>
      </c>
      <c r="C24" s="4" t="s">
        <v>62</v>
      </c>
      <c r="D24" s="16" t="s">
        <v>48</v>
      </c>
      <c r="E24" s="16" t="s">
        <v>45</v>
      </c>
      <c r="F24" s="38">
        <v>4</v>
      </c>
      <c r="G24" s="38">
        <v>3</v>
      </c>
      <c r="H24" s="25">
        <v>3311</v>
      </c>
      <c r="I24" s="25">
        <v>3923</v>
      </c>
      <c r="J24" s="25">
        <v>836</v>
      </c>
      <c r="K24" s="25">
        <v>980</v>
      </c>
      <c r="L24" s="65">
        <f>(H24/I24*100)-100</f>
        <v>-15.600305888350746</v>
      </c>
      <c r="M24" s="15">
        <f>H24/G24</f>
        <v>1103.6666666666667</v>
      </c>
      <c r="N24" s="39">
        <v>3</v>
      </c>
      <c r="O24" s="15">
        <v>4510</v>
      </c>
      <c r="P24" s="15">
        <v>6136</v>
      </c>
      <c r="Q24" s="15">
        <v>1180</v>
      </c>
      <c r="R24" s="15">
        <v>1690</v>
      </c>
      <c r="S24" s="67">
        <f>(O24/P24*100)-100</f>
        <v>-26.499348109517612</v>
      </c>
      <c r="T24" s="92">
        <v>19255</v>
      </c>
      <c r="U24" s="15">
        <f>O24/N24</f>
        <v>1503.3333333333333</v>
      </c>
      <c r="V24" s="81">
        <f>SUM(T24,O24)</f>
        <v>23765</v>
      </c>
      <c r="W24" s="81">
        <v>5323</v>
      </c>
      <c r="X24" s="82">
        <f>SUM(W24,Q24)</f>
        <v>6503</v>
      </c>
    </row>
    <row r="25" spans="1:24" ht="12.75" customHeight="1">
      <c r="A25" s="52">
        <v>12</v>
      </c>
      <c r="B25" s="76">
        <v>14</v>
      </c>
      <c r="C25" s="4" t="s">
        <v>65</v>
      </c>
      <c r="D25" s="16" t="s">
        <v>48</v>
      </c>
      <c r="E25" s="16" t="s">
        <v>49</v>
      </c>
      <c r="F25" s="38">
        <v>3</v>
      </c>
      <c r="G25" s="38">
        <v>1</v>
      </c>
      <c r="H25" s="25">
        <v>2918</v>
      </c>
      <c r="I25" s="25">
        <v>2412</v>
      </c>
      <c r="J25" s="25">
        <v>621</v>
      </c>
      <c r="K25" s="25">
        <v>579</v>
      </c>
      <c r="L25" s="65">
        <f>(H25/I25*100)-100</f>
        <v>20.978441127694865</v>
      </c>
      <c r="M25" s="15">
        <f>H25/G25</f>
        <v>2918</v>
      </c>
      <c r="N25" s="77">
        <v>1</v>
      </c>
      <c r="O25" s="23">
        <v>4096</v>
      </c>
      <c r="P25" s="23">
        <v>4345</v>
      </c>
      <c r="Q25" s="89">
        <v>912</v>
      </c>
      <c r="R25" s="89">
        <v>1081</v>
      </c>
      <c r="S25" s="67">
        <f>(O25/P25*100)-100</f>
        <v>-5.730724971231311</v>
      </c>
      <c r="T25" s="83">
        <v>10674</v>
      </c>
      <c r="U25" s="15">
        <f>O25/N25</f>
        <v>4096</v>
      </c>
      <c r="V25" s="81">
        <f>SUM(T25,O25)</f>
        <v>14770</v>
      </c>
      <c r="W25" s="81">
        <v>2663</v>
      </c>
      <c r="X25" s="82">
        <f>SUM(W25,Q25)</f>
        <v>3575</v>
      </c>
    </row>
    <row r="26" spans="1:24" ht="12.75" customHeight="1">
      <c r="A26" s="76">
        <v>13</v>
      </c>
      <c r="B26" s="76">
        <v>8</v>
      </c>
      <c r="C26" s="4" t="s">
        <v>54</v>
      </c>
      <c r="D26" s="16" t="s">
        <v>55</v>
      </c>
      <c r="E26" s="16" t="s">
        <v>56</v>
      </c>
      <c r="F26" s="38">
        <v>7</v>
      </c>
      <c r="G26" s="38">
        <v>6</v>
      </c>
      <c r="H26" s="15">
        <v>3052</v>
      </c>
      <c r="I26" s="15">
        <v>4479</v>
      </c>
      <c r="J26" s="23">
        <v>823</v>
      </c>
      <c r="K26" s="23">
        <v>1208</v>
      </c>
      <c r="L26" s="65">
        <f>(H26/I26*100)-100</f>
        <v>-31.85979013172583</v>
      </c>
      <c r="M26" s="15">
        <f>H26/G26</f>
        <v>508.6666666666667</v>
      </c>
      <c r="N26" s="77">
        <v>6</v>
      </c>
      <c r="O26" s="23">
        <v>3727</v>
      </c>
      <c r="P26" s="23">
        <v>8820</v>
      </c>
      <c r="Q26" s="23">
        <v>1015</v>
      </c>
      <c r="R26" s="23">
        <v>2509</v>
      </c>
      <c r="S26" s="67">
        <f>(O26/P26*100)-100</f>
        <v>-57.7437641723356</v>
      </c>
      <c r="T26" s="83">
        <v>77635</v>
      </c>
      <c r="U26" s="15">
        <f>O26/N26</f>
        <v>621.1666666666666</v>
      </c>
      <c r="V26" s="81">
        <f>SUM(T26,O26)</f>
        <v>81362</v>
      </c>
      <c r="W26" s="81">
        <v>20988</v>
      </c>
      <c r="X26" s="82">
        <f>SUM(W26,Q26)</f>
        <v>22003</v>
      </c>
    </row>
    <row r="27" spans="1:24" ht="12.75">
      <c r="A27" s="76">
        <v>14</v>
      </c>
      <c r="B27" s="76">
        <v>15</v>
      </c>
      <c r="C27" s="4" t="s">
        <v>63</v>
      </c>
      <c r="D27" s="16" t="s">
        <v>48</v>
      </c>
      <c r="E27" s="16" t="s">
        <v>49</v>
      </c>
      <c r="F27" s="38">
        <v>4</v>
      </c>
      <c r="G27" s="38">
        <v>1</v>
      </c>
      <c r="H27" s="15">
        <v>1955</v>
      </c>
      <c r="I27" s="15">
        <v>2482</v>
      </c>
      <c r="J27" s="25">
        <v>360</v>
      </c>
      <c r="K27" s="25">
        <v>468</v>
      </c>
      <c r="L27" s="65">
        <f>(H27/I27*100)-100</f>
        <v>-21.23287671232876</v>
      </c>
      <c r="M27" s="15">
        <f>H27/G27</f>
        <v>1955</v>
      </c>
      <c r="N27" s="77">
        <v>1</v>
      </c>
      <c r="O27" s="15">
        <v>3448</v>
      </c>
      <c r="P27" s="15">
        <v>4284</v>
      </c>
      <c r="Q27" s="15">
        <v>660</v>
      </c>
      <c r="R27" s="15">
        <v>820</v>
      </c>
      <c r="S27" s="67">
        <f>(O27/P27*100)-100</f>
        <v>-19.514472455648928</v>
      </c>
      <c r="T27" s="96">
        <v>20288</v>
      </c>
      <c r="U27" s="15">
        <f>O27/N27</f>
        <v>3448</v>
      </c>
      <c r="V27" s="81">
        <f>SUM(T27,O27)</f>
        <v>23736</v>
      </c>
      <c r="W27" s="81">
        <v>4266</v>
      </c>
      <c r="X27" s="82">
        <f>SUM(W27,Q27)</f>
        <v>4926</v>
      </c>
    </row>
    <row r="28" spans="1:24" ht="12.75">
      <c r="A28" s="76">
        <v>15</v>
      </c>
      <c r="B28" s="52">
        <v>12</v>
      </c>
      <c r="C28" s="4" t="s">
        <v>57</v>
      </c>
      <c r="D28" s="16" t="s">
        <v>44</v>
      </c>
      <c r="E28" s="16" t="s">
        <v>45</v>
      </c>
      <c r="F28" s="38">
        <v>6</v>
      </c>
      <c r="G28" s="38">
        <v>6</v>
      </c>
      <c r="H28" s="89">
        <v>2230</v>
      </c>
      <c r="I28" s="89">
        <v>2760</v>
      </c>
      <c r="J28" s="88">
        <v>483</v>
      </c>
      <c r="K28" s="88">
        <v>629</v>
      </c>
      <c r="L28" s="65">
        <f>(H28/I28*100)-100</f>
        <v>-19.20289855072464</v>
      </c>
      <c r="M28" s="15">
        <f>H28/G28</f>
        <v>371.6666666666667</v>
      </c>
      <c r="N28" s="77">
        <v>6</v>
      </c>
      <c r="O28" s="15">
        <v>3103</v>
      </c>
      <c r="P28" s="15">
        <v>4957</v>
      </c>
      <c r="Q28" s="15">
        <v>700</v>
      </c>
      <c r="R28" s="15">
        <v>1229</v>
      </c>
      <c r="S28" s="67">
        <f>(O28/P28*100)-100</f>
        <v>-37.40165422634658</v>
      </c>
      <c r="T28" s="83">
        <v>48858</v>
      </c>
      <c r="U28" s="15">
        <f>O28/N28</f>
        <v>517.1666666666666</v>
      </c>
      <c r="V28" s="81">
        <f>SUM(T28,O28)</f>
        <v>51961</v>
      </c>
      <c r="W28" s="81">
        <v>12722</v>
      </c>
      <c r="X28" s="82">
        <f>SUM(W28,Q28)</f>
        <v>13422</v>
      </c>
    </row>
    <row r="29" spans="1:24" ht="12.75">
      <c r="A29" s="76">
        <v>16</v>
      </c>
      <c r="B29" s="76">
        <v>13</v>
      </c>
      <c r="C29" s="4" t="s">
        <v>52</v>
      </c>
      <c r="D29" s="16" t="s">
        <v>46</v>
      </c>
      <c r="E29" s="16" t="s">
        <v>42</v>
      </c>
      <c r="F29" s="38">
        <v>9</v>
      </c>
      <c r="G29" s="38">
        <v>15</v>
      </c>
      <c r="H29" s="25">
        <v>1899</v>
      </c>
      <c r="I29" s="25">
        <v>2597</v>
      </c>
      <c r="J29" s="97">
        <v>444</v>
      </c>
      <c r="K29" s="97">
        <v>648</v>
      </c>
      <c r="L29" s="65">
        <f>(H29/I29*100)-100</f>
        <v>-26.877165960723914</v>
      </c>
      <c r="M29" s="15">
        <f>H29/G29</f>
        <v>126.6</v>
      </c>
      <c r="N29" s="77">
        <v>15</v>
      </c>
      <c r="O29" s="80">
        <v>2625</v>
      </c>
      <c r="P29" s="80">
        <v>4655</v>
      </c>
      <c r="Q29" s="80">
        <v>637</v>
      </c>
      <c r="R29" s="80">
        <v>1179</v>
      </c>
      <c r="S29" s="67">
        <f>(O29/P29*100)-100</f>
        <v>-43.609022556390975</v>
      </c>
      <c r="T29" s="91">
        <v>388806</v>
      </c>
      <c r="U29" s="15">
        <f>O29/N29</f>
        <v>175</v>
      </c>
      <c r="V29" s="81">
        <f>SUM(T29,O29)</f>
        <v>391431</v>
      </c>
      <c r="W29" s="81">
        <v>91492</v>
      </c>
      <c r="X29" s="82">
        <f>SUM(W29,Q29)</f>
        <v>92129</v>
      </c>
    </row>
    <row r="30" spans="1:24" ht="12.75">
      <c r="A30" s="76">
        <v>17</v>
      </c>
      <c r="B30" s="76"/>
      <c r="C30" s="4"/>
      <c r="D30" s="16"/>
      <c r="E30" s="16"/>
      <c r="F30" s="38"/>
      <c r="G30" s="38"/>
      <c r="H30" s="15"/>
      <c r="I30" s="15"/>
      <c r="J30" s="89"/>
      <c r="K30" s="89"/>
      <c r="L30" s="65"/>
      <c r="M30" s="15"/>
      <c r="N30" s="39"/>
      <c r="O30" s="23"/>
      <c r="P30" s="23"/>
      <c r="Q30" s="23"/>
      <c r="R30" s="23"/>
      <c r="S30" s="67"/>
      <c r="T30" s="91"/>
      <c r="U30" s="15"/>
      <c r="V30" s="81"/>
      <c r="W30" s="81"/>
      <c r="X30" s="82"/>
    </row>
    <row r="31" spans="1:24" ht="12.75">
      <c r="A31" s="76">
        <v>18</v>
      </c>
      <c r="B31" s="76"/>
      <c r="C31" s="4"/>
      <c r="D31" s="16"/>
      <c r="E31" s="16"/>
      <c r="F31" s="38"/>
      <c r="G31" s="38"/>
      <c r="H31" s="25"/>
      <c r="I31" s="25"/>
      <c r="J31" s="15"/>
      <c r="K31" s="15"/>
      <c r="L31" s="65"/>
      <c r="M31" s="15"/>
      <c r="N31" s="77"/>
      <c r="O31" s="15"/>
      <c r="P31" s="15"/>
      <c r="Q31" s="15"/>
      <c r="R31" s="15"/>
      <c r="S31" s="67"/>
      <c r="T31" s="91"/>
      <c r="U31" s="15"/>
      <c r="V31" s="81"/>
      <c r="W31" s="81"/>
      <c r="X31" s="82"/>
    </row>
    <row r="32" spans="1:24" ht="12.75">
      <c r="A32" s="76">
        <v>19</v>
      </c>
      <c r="B32" s="76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7"/>
      <c r="O32" s="23"/>
      <c r="P32" s="23"/>
      <c r="Q32" s="23"/>
      <c r="R32" s="23"/>
      <c r="S32" s="67"/>
      <c r="T32" s="91"/>
      <c r="U32" s="15"/>
      <c r="V32" s="81"/>
      <c r="W32" s="81"/>
      <c r="X32" s="82"/>
    </row>
    <row r="33" spans="1:24" ht="13.5" thickBot="1">
      <c r="A33" s="51">
        <v>20</v>
      </c>
      <c r="B33" s="76"/>
      <c r="C33" s="4"/>
      <c r="D33" s="16"/>
      <c r="E33" s="16"/>
      <c r="F33" s="38"/>
      <c r="G33" s="38"/>
      <c r="H33" s="15"/>
      <c r="I33" s="15"/>
      <c r="J33" s="15"/>
      <c r="K33" s="15"/>
      <c r="L33" s="65"/>
      <c r="M33" s="15"/>
      <c r="N33" s="94"/>
      <c r="O33" s="23"/>
      <c r="P33" s="23"/>
      <c r="Q33" s="15"/>
      <c r="R33" s="95"/>
      <c r="S33" s="67"/>
      <c r="T33" s="87"/>
      <c r="U33" s="15"/>
      <c r="V33" s="81"/>
      <c r="W33" s="81"/>
      <c r="X33" s="82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117</v>
      </c>
      <c r="H34" s="32">
        <f>SUM(H14:H33)</f>
        <v>158519</v>
      </c>
      <c r="I34" s="32">
        <v>190637</v>
      </c>
      <c r="J34" s="32">
        <f>SUM(J14:J33)</f>
        <v>37660</v>
      </c>
      <c r="K34" s="32">
        <v>45597</v>
      </c>
      <c r="L34" s="72">
        <f>(H34/I34*100)-100</f>
        <v>-16.84772630706526</v>
      </c>
      <c r="M34" s="33">
        <f>H34/G34</f>
        <v>1354.8632478632478</v>
      </c>
      <c r="N34" s="35">
        <f>SUM(N14:N33)</f>
        <v>119</v>
      </c>
      <c r="O34" s="32">
        <f>SUM(O14:O33)</f>
        <v>218325</v>
      </c>
      <c r="P34" s="32">
        <v>333081</v>
      </c>
      <c r="Q34" s="32">
        <f>SUM(Q14:Q33)</f>
        <v>53361</v>
      </c>
      <c r="R34" s="32">
        <v>84367</v>
      </c>
      <c r="S34" s="72">
        <f>(O34/P34*100)-100</f>
        <v>-34.452880830788914</v>
      </c>
      <c r="T34" s="84">
        <f>SUM(T14:T33)</f>
        <v>1303750</v>
      </c>
      <c r="U34" s="33">
        <f>O34/N34</f>
        <v>1834.6638655462184</v>
      </c>
      <c r="V34" s="86">
        <f>SUM(V14:V33)</f>
        <v>1522075</v>
      </c>
      <c r="W34" s="85">
        <f>SUM(W14:W33)</f>
        <v>327615</v>
      </c>
      <c r="X34" s="36">
        <f>SUM(X14:X33)</f>
        <v>380976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01 - Jan   07 - Jan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5">
        <f>'WEEKLY COMPETITIVE REPORT'!X4</f>
        <v>0.7327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02 - Jan   04 - Jan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1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39821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51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MADAGASCAR 2</v>
      </c>
      <c r="D14" s="4" t="str">
        <f>'WEEKLY COMPETITIVE REPORT'!D14</f>
        <v>UIP</v>
      </c>
      <c r="E14" s="4" t="str">
        <f>'WEEKLY COMPETITIVE REPORT'!E14</f>
        <v>Karantanija</v>
      </c>
      <c r="F14" s="38">
        <f>'WEEKLY COMPETITIVE REPORT'!F14</f>
        <v>4</v>
      </c>
      <c r="G14" s="38">
        <f>'WEEKLY COMPETITIVE REPORT'!G14</f>
        <v>21</v>
      </c>
      <c r="H14" s="15">
        <f>'WEEKLY COMPETITIVE REPORT'!H14/X4</f>
        <v>54588.50825713116</v>
      </c>
      <c r="I14" s="15">
        <f>'WEEKLY COMPETITIVE REPORT'!I14/X4</f>
        <v>89748.87402756927</v>
      </c>
      <c r="J14" s="23">
        <f>'WEEKLY COMPETITIVE REPORT'!J14</f>
        <v>9871</v>
      </c>
      <c r="K14" s="23">
        <f>'WEEKLY COMPETITIVE REPORT'!K14</f>
        <v>15338</v>
      </c>
      <c r="L14" s="65">
        <f>'WEEKLY COMPETITIVE REPORT'!L14</f>
        <v>-39.176386502227835</v>
      </c>
      <c r="M14" s="15">
        <f aca="true" t="shared" si="0" ref="M14:M20">H14/G14</f>
        <v>2599.452774149103</v>
      </c>
      <c r="N14" s="38">
        <f>'WEEKLY COMPETITIVE REPORT'!N14</f>
        <v>21</v>
      </c>
      <c r="O14" s="15">
        <f>'WEEKLY COMPETITIVE REPORT'!O14/X4</f>
        <v>69975.43332878395</v>
      </c>
      <c r="P14" s="15">
        <f>'WEEKLY COMPETITIVE REPORT'!P14/X4</f>
        <v>156486.96601610482</v>
      </c>
      <c r="Q14" s="23">
        <f>'WEEKLY COMPETITIVE REPORT'!Q14</f>
        <v>12857</v>
      </c>
      <c r="R14" s="23">
        <f>'WEEKLY COMPETITIVE REPORT'!R14</f>
        <v>28511</v>
      </c>
      <c r="S14" s="65">
        <f>'WEEKLY COMPETITIVE REPORT'!S14</f>
        <v>-55.283538872124055</v>
      </c>
      <c r="T14" s="15">
        <f>'WEEKLY COMPETITIVE REPORT'!T14/X4</f>
        <v>537525.5902825167</v>
      </c>
      <c r="U14" s="15">
        <f aca="true" t="shared" si="1" ref="U14:U20">O14/N14</f>
        <v>3332.163491846855</v>
      </c>
      <c r="V14" s="26">
        <f aca="true" t="shared" si="2" ref="V14:V20">O14+T14</f>
        <v>607501.0236113006</v>
      </c>
      <c r="W14" s="23">
        <f>'WEEKLY COMPETITIVE REPORT'!W14</f>
        <v>101332</v>
      </c>
      <c r="X14" s="57">
        <f>'WEEKLY COMPETITIVE REPORT'!X14</f>
        <v>114189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AUSTRALIA</v>
      </c>
      <c r="D15" s="4" t="str">
        <f>'WEEKLY COMPETITIVE REPORT'!D15</f>
        <v>FOX</v>
      </c>
      <c r="E15" s="4" t="str">
        <f>'WEEKLY COMPETITIVE REPORT'!E15</f>
        <v>CF</v>
      </c>
      <c r="F15" s="38">
        <f>'WEEKLY COMPETITIVE REPORT'!F15</f>
        <v>2</v>
      </c>
      <c r="G15" s="38">
        <f>'WEEKLY COMPETITIVE REPORT'!G15</f>
        <v>12</v>
      </c>
      <c r="H15" s="15">
        <f>'WEEKLY COMPETITIVE REPORT'!H15/X4</f>
        <v>48565.57936399618</v>
      </c>
      <c r="I15" s="15">
        <f>'WEEKLY COMPETITIVE REPORT'!I15/X4</f>
        <v>51250.170601883445</v>
      </c>
      <c r="J15" s="23">
        <f>'WEEKLY COMPETITIVE REPORT'!J15</f>
        <v>8301</v>
      </c>
      <c r="K15" s="23">
        <f>'WEEKLY COMPETITIVE REPORT'!K15</f>
        <v>8909</v>
      </c>
      <c r="L15" s="65">
        <f>'WEEKLY COMPETITIVE REPORT'!L15</f>
        <v>-5.238209368592052</v>
      </c>
      <c r="M15" s="15">
        <f t="shared" si="0"/>
        <v>4047.131613666348</v>
      </c>
      <c r="N15" s="38">
        <f>'WEEKLY COMPETITIVE REPORT'!N15</f>
        <v>12</v>
      </c>
      <c r="O15" s="15">
        <f>'WEEKLY COMPETITIVE REPORT'!O15/X4</f>
        <v>69306.67394568036</v>
      </c>
      <c r="P15" s="15">
        <f>'WEEKLY COMPETITIVE REPORT'!P15/X4</f>
        <v>87450.525453801</v>
      </c>
      <c r="Q15" s="23">
        <f>'WEEKLY COMPETITIVE REPORT'!Q15</f>
        <v>12261</v>
      </c>
      <c r="R15" s="23">
        <f>'WEEKLY COMPETITIVE REPORT'!R15</f>
        <v>15819</v>
      </c>
      <c r="S15" s="65">
        <f>'WEEKLY COMPETITIVE REPORT'!S15</f>
        <v>-20.74756145142412</v>
      </c>
      <c r="T15" s="15">
        <f>'WEEKLY COMPETITIVE REPORT'!T15/X4</f>
        <v>95067.55834584414</v>
      </c>
      <c r="U15" s="15">
        <f t="shared" si="1"/>
        <v>5775.55616214003</v>
      </c>
      <c r="V15" s="26">
        <f t="shared" si="2"/>
        <v>164374.2322915245</v>
      </c>
      <c r="W15" s="23">
        <f>'WEEKLY COMPETITIVE REPORT'!W15</f>
        <v>17166</v>
      </c>
      <c r="X15" s="57">
        <f>'WEEKLY COMPETITIVE REPORT'!X15</f>
        <v>29427</v>
      </c>
    </row>
    <row r="16" spans="1:24" ht="12.75">
      <c r="A16" s="51">
        <v>3</v>
      </c>
      <c r="B16" s="4">
        <f>'WEEKLY COMPETITIVE REPORT'!B16</f>
        <v>4</v>
      </c>
      <c r="C16" s="4" t="str">
        <f>'WEEKLY COMPETITIVE REPORT'!C16</f>
        <v>ROLE MODELS</v>
      </c>
      <c r="D16" s="4" t="str">
        <f>'WEEKLY COMPETITIVE REPORT'!D16</f>
        <v>INDEP</v>
      </c>
      <c r="E16" s="4" t="str">
        <f>'WEEKLY COMPETITIVE REPORT'!E16</f>
        <v>Karantanija</v>
      </c>
      <c r="F16" s="38">
        <f>'WEEKLY COMPETITIVE REPORT'!F16</f>
        <v>2</v>
      </c>
      <c r="G16" s="38">
        <f>'WEEKLY COMPETITIVE REPORT'!G16</f>
        <v>8</v>
      </c>
      <c r="H16" s="15">
        <f>'WEEKLY COMPETITIVE REPORT'!H16/X4</f>
        <v>23537.600655111233</v>
      </c>
      <c r="I16" s="15">
        <f>'WEEKLY COMPETITIVE REPORT'!I16/X4</f>
        <v>23242.80060051863</v>
      </c>
      <c r="J16" s="23">
        <f>'WEEKLY COMPETITIVE REPORT'!J16</f>
        <v>4131</v>
      </c>
      <c r="K16" s="23">
        <f>'WEEKLY COMPETITIVE REPORT'!K16</f>
        <v>4270</v>
      </c>
      <c r="L16" s="65">
        <f>'WEEKLY COMPETITIVE REPORT'!L16</f>
        <v>1.2683499706400454</v>
      </c>
      <c r="M16" s="15">
        <f t="shared" si="0"/>
        <v>2942.200081888904</v>
      </c>
      <c r="N16" s="38">
        <f>'WEEKLY COMPETITIVE REPORT'!N16</f>
        <v>8</v>
      </c>
      <c r="O16" s="15">
        <f>'WEEKLY COMPETITIVE REPORT'!O16/X4</f>
        <v>32403.439333970247</v>
      </c>
      <c r="P16" s="15">
        <f>'WEEKLY COMPETITIVE REPORT'!P16/X4</f>
        <v>40630.54456121196</v>
      </c>
      <c r="Q16" s="23">
        <f>'WEEKLY COMPETITIVE REPORT'!Q16</f>
        <v>5912</v>
      </c>
      <c r="R16" s="23">
        <f>'WEEKLY COMPETITIVE REPORT'!R16</f>
        <v>7887</v>
      </c>
      <c r="S16" s="65">
        <f>'WEEKLY COMPETITIVE REPORT'!S16</f>
        <v>-20.24857238831038</v>
      </c>
      <c r="T16" s="15">
        <f>'WEEKLY COMPETITIVE REPORT'!T16/X4</f>
        <v>42335.19858059233</v>
      </c>
      <c r="U16" s="15">
        <f t="shared" si="1"/>
        <v>4050.429916746281</v>
      </c>
      <c r="V16" s="26">
        <f t="shared" si="2"/>
        <v>74738.63791456258</v>
      </c>
      <c r="W16" s="23">
        <f>'WEEKLY COMPETITIVE REPORT'!W16</f>
        <v>8210</v>
      </c>
      <c r="X16" s="57">
        <f>'WEEKLY COMPETITIVE REPORT'!X16</f>
        <v>14122</v>
      </c>
    </row>
    <row r="17" spans="1:24" ht="12.75">
      <c r="A17" s="51">
        <v>4</v>
      </c>
      <c r="B17" s="4" t="str">
        <f>'WEEKLY COMPETITIVE REPORT'!B17</f>
        <v>New</v>
      </c>
      <c r="C17" s="4" t="str">
        <f>'WEEKLY COMPETITIVE REPORT'!C17</f>
        <v>ROCKNROLLA</v>
      </c>
      <c r="D17" s="4" t="str">
        <f>'WEEKLY COMPETITIVE REPORT'!D17</f>
        <v>WB</v>
      </c>
      <c r="E17" s="4" t="str">
        <f>'WEEKLY COMPETITIVE REPORT'!E17</f>
        <v>Blitz</v>
      </c>
      <c r="F17" s="38">
        <f>'WEEKLY COMPETITIVE REPORT'!F17</f>
        <v>1</v>
      </c>
      <c r="G17" s="38">
        <f>'WEEKLY COMPETITIVE REPORT'!G17</f>
        <v>8</v>
      </c>
      <c r="H17" s="15">
        <f>'WEEKLY COMPETITIVE REPORT'!H17/X4</f>
        <v>15415.586188071517</v>
      </c>
      <c r="I17" s="15">
        <f>'WEEKLY COMPETITIVE REPORT'!I17/X4</f>
        <v>0</v>
      </c>
      <c r="J17" s="23">
        <f>'WEEKLY COMPETITIVE REPORT'!J17</f>
        <v>2666</v>
      </c>
      <c r="K17" s="23">
        <f>'WEEKLY COMPETITIVE REPORT'!K17</f>
        <v>0</v>
      </c>
      <c r="L17" s="65">
        <f>'WEEKLY COMPETITIVE REPORT'!L17</f>
        <v>0</v>
      </c>
      <c r="M17" s="15">
        <f t="shared" si="0"/>
        <v>1926.9482735089396</v>
      </c>
      <c r="N17" s="38">
        <f>'WEEKLY COMPETITIVE REPORT'!N17</f>
        <v>8</v>
      </c>
      <c r="O17" s="15">
        <f>'WEEKLY COMPETITIVE REPORT'!O17/X4</f>
        <v>23029.889449979528</v>
      </c>
      <c r="P17" s="15">
        <f>'WEEKLY COMPETITIVE REPORT'!P17/X4</f>
        <v>0</v>
      </c>
      <c r="Q17" s="23">
        <f>'WEEKLY COMPETITIVE REPORT'!Q17</f>
        <v>4173</v>
      </c>
      <c r="R17" s="23">
        <f>'WEEKLY COMPETITIVE REPORT'!R17</f>
        <v>0</v>
      </c>
      <c r="S17" s="65">
        <f>'WEEKLY COMPETITIVE REPORT'!S17</f>
        <v>0</v>
      </c>
      <c r="T17" s="15">
        <f>'WEEKLY COMPETITIVE REPORT'!T17/X4</f>
        <v>2040.398525999727</v>
      </c>
      <c r="U17" s="15">
        <f t="shared" si="1"/>
        <v>2878.736181247441</v>
      </c>
      <c r="V17" s="26">
        <f t="shared" si="2"/>
        <v>25070.287975979256</v>
      </c>
      <c r="W17" s="23">
        <f>'WEEKLY COMPETITIVE REPORT'!W17</f>
        <v>283</v>
      </c>
      <c r="X17" s="57">
        <f>'WEEKLY COMPETITIVE REPORT'!X17</f>
        <v>4456</v>
      </c>
    </row>
    <row r="18" spans="1:24" ht="13.5" customHeight="1">
      <c r="A18" s="51">
        <v>5</v>
      </c>
      <c r="B18" s="4">
        <f>'WEEKLY COMPETITIVE REPORT'!B18</f>
        <v>3</v>
      </c>
      <c r="C18" s="4" t="str">
        <f>'WEEKLY COMPETITIVE REPORT'!C18</f>
        <v>FOUR CHRISTMASES</v>
      </c>
      <c r="D18" s="4" t="str">
        <f>'WEEKLY COMPETITIVE REPORT'!D18</f>
        <v>WB</v>
      </c>
      <c r="E18" s="4" t="str">
        <f>'WEEKLY COMPETITIVE REPORT'!E18</f>
        <v>Blitz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17129.793912924797</v>
      </c>
      <c r="I18" s="15">
        <f>'WEEKLY COMPETITIVE REPORT'!I18/X4</f>
        <v>27772.621809744778</v>
      </c>
      <c r="J18" s="23">
        <f>'WEEKLY COMPETITIVE REPORT'!J18</f>
        <v>3065</v>
      </c>
      <c r="K18" s="23">
        <f>'WEEKLY COMPETITIVE REPORT'!K18</f>
        <v>5088</v>
      </c>
      <c r="L18" s="65">
        <f>'WEEKLY COMPETITIVE REPORT'!L18</f>
        <v>-38.321293429652556</v>
      </c>
      <c r="M18" s="15">
        <f t="shared" si="0"/>
        <v>2854.965652154133</v>
      </c>
      <c r="N18" s="38">
        <f>'WEEKLY COMPETITIVE REPORT'!N18</f>
        <v>6</v>
      </c>
      <c r="O18" s="15">
        <f>'WEEKLY COMPETITIVE REPORT'!O18/X4</f>
        <v>22392.52081342978</v>
      </c>
      <c r="P18" s="15">
        <f>'WEEKLY COMPETITIVE REPORT'!P18/X4</f>
        <v>48846.731267913194</v>
      </c>
      <c r="Q18" s="23">
        <f>'WEEKLY COMPETITIVE REPORT'!Q18</f>
        <v>4091</v>
      </c>
      <c r="R18" s="23">
        <f>'WEEKLY COMPETITIVE REPORT'!R18</f>
        <v>9353</v>
      </c>
      <c r="S18" s="65">
        <f>'WEEKLY COMPETITIVE REPORT'!S18</f>
        <v>-54.15758591785415</v>
      </c>
      <c r="T18" s="15">
        <f>'WEEKLY COMPETITIVE REPORT'!T18/X4</f>
        <v>93278.28579227514</v>
      </c>
      <c r="U18" s="15">
        <f t="shared" si="1"/>
        <v>3732.0868022382965</v>
      </c>
      <c r="V18" s="26">
        <f t="shared" si="2"/>
        <v>115670.80660570491</v>
      </c>
      <c r="W18" s="23">
        <f>'WEEKLY COMPETITIVE REPORT'!W18</f>
        <v>18427</v>
      </c>
      <c r="X18" s="57">
        <f>'WEEKLY COMPETITIVE REPORT'!X18</f>
        <v>22518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U2 3D</v>
      </c>
      <c r="D19" s="4" t="str">
        <f>'WEEKLY COMPETITIVE REPORT'!D19</f>
        <v>INDEP</v>
      </c>
      <c r="E19" s="4" t="str">
        <f>'WEEKLY COMPETITIVE REPORT'!E19</f>
        <v>Blitz</v>
      </c>
      <c r="F19" s="38">
        <f>'WEEKLY COMPETITIVE REPORT'!F19</f>
        <v>2</v>
      </c>
      <c r="G19" s="38">
        <f>'WEEKLY COMPETITIVE REPORT'!G19</f>
        <v>4</v>
      </c>
      <c r="H19" s="15">
        <f>'WEEKLY COMPETITIVE REPORT'!H19/X4</f>
        <v>8250.3070833902</v>
      </c>
      <c r="I19" s="15">
        <f>'WEEKLY COMPETITIVE REPORT'!I19/X4</f>
        <v>11039.98908147946</v>
      </c>
      <c r="J19" s="23">
        <f>'WEEKLY COMPETITIVE REPORT'!J19</f>
        <v>1173</v>
      </c>
      <c r="K19" s="23">
        <f>'WEEKLY COMPETITIVE REPORT'!K19</f>
        <v>1569</v>
      </c>
      <c r="L19" s="65">
        <f>'WEEKLY COMPETITIVE REPORT'!L19</f>
        <v>-25.26888366918037</v>
      </c>
      <c r="M19" s="15">
        <f t="shared" si="0"/>
        <v>2062.57677084755</v>
      </c>
      <c r="N19" s="38">
        <f>'WEEKLY COMPETITIVE REPORT'!N19</f>
        <v>4</v>
      </c>
      <c r="O19" s="15">
        <f>'WEEKLY COMPETITIVE REPORT'!O19/X4</f>
        <v>12247.850416268595</v>
      </c>
      <c r="P19" s="15">
        <f>'WEEKLY COMPETITIVE REPORT'!P19/X4</f>
        <v>19325.781356626176</v>
      </c>
      <c r="Q19" s="23">
        <f>'WEEKLY COMPETITIVE REPORT'!Q19</f>
        <v>1849</v>
      </c>
      <c r="R19" s="23">
        <f>'WEEKLY COMPETITIVE REPORT'!R19</f>
        <v>3264</v>
      </c>
      <c r="S19" s="65">
        <f>'WEEKLY COMPETITIVE REPORT'!S19</f>
        <v>-36.62429378531073</v>
      </c>
      <c r="T19" s="15">
        <f>'WEEKLY COMPETITIVE REPORT'!T19/X4</f>
        <v>19325.781356626176</v>
      </c>
      <c r="U19" s="15">
        <f t="shared" si="1"/>
        <v>3061.9626040671487</v>
      </c>
      <c r="V19" s="26">
        <f t="shared" si="2"/>
        <v>31573.63177289477</v>
      </c>
      <c r="W19" s="23">
        <f>'WEEKLY COMPETITIVE REPORT'!W19</f>
        <v>3264</v>
      </c>
      <c r="X19" s="57">
        <f>'WEEKLY COMPETITIVE REPORT'!X19</f>
        <v>5113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THE DAY THE EARTH STOOD STILL</v>
      </c>
      <c r="D20" s="4" t="str">
        <f>'WEEKLY COMPETITIVE REPORT'!D20</f>
        <v>FOX</v>
      </c>
      <c r="E20" s="4" t="str">
        <f>'WEEKLY COMPETITIVE REPORT'!E20</f>
        <v>CF</v>
      </c>
      <c r="F20" s="38">
        <f>'WEEKLY COMPETITIVE REPORT'!F20</f>
        <v>4</v>
      </c>
      <c r="G20" s="38">
        <f>'WEEKLY COMPETITIVE REPORT'!G20</f>
        <v>10</v>
      </c>
      <c r="H20" s="15">
        <f>'WEEKLY COMPETITIVE REPORT'!H20/X4</f>
        <v>8418.179336699877</v>
      </c>
      <c r="I20" s="15">
        <f>'WEEKLY COMPETITIVE REPORT'!I20/X4</f>
        <v>9301.214685410127</v>
      </c>
      <c r="J20" s="23">
        <f>'WEEKLY COMPETITIVE REPORT'!J20</f>
        <v>1465</v>
      </c>
      <c r="K20" s="23">
        <f>'WEEKLY COMPETITIVE REPORT'!K20</f>
        <v>1728</v>
      </c>
      <c r="L20" s="65">
        <f>'WEEKLY COMPETITIVE REPORT'!L20</f>
        <v>-9.493763756419654</v>
      </c>
      <c r="M20" s="15">
        <f t="shared" si="0"/>
        <v>841.8179336699877</v>
      </c>
      <c r="N20" s="38">
        <f>'WEEKLY COMPETITIVE REPORT'!N20</f>
        <v>10</v>
      </c>
      <c r="O20" s="15">
        <f>'WEEKLY COMPETITIVE REPORT'!O20/X4</f>
        <v>11435.785451071379</v>
      </c>
      <c r="P20" s="15">
        <f>'WEEKLY COMPETITIVE REPORT'!P20/X4</f>
        <v>17000.136481506754</v>
      </c>
      <c r="Q20" s="23">
        <f>'WEEKLY COMPETITIVE REPORT'!Q20</f>
        <v>2067</v>
      </c>
      <c r="R20" s="23">
        <f>'WEEKLY COMPETITIVE REPORT'!R20</f>
        <v>3303</v>
      </c>
      <c r="S20" s="65">
        <f>'WEEKLY COMPETITIVE REPORT'!S20</f>
        <v>-32.73121387283237</v>
      </c>
      <c r="T20" s="15">
        <f>'WEEKLY COMPETITIVE REPORT'!T20/X4</f>
        <v>69131.97761703288</v>
      </c>
      <c r="U20" s="15">
        <f t="shared" si="1"/>
        <v>1143.5785451071379</v>
      </c>
      <c r="V20" s="26">
        <f t="shared" si="2"/>
        <v>80567.76306810426</v>
      </c>
      <c r="W20" s="23">
        <f>'WEEKLY COMPETITIVE REPORT'!W20</f>
        <v>13333</v>
      </c>
      <c r="X20" s="57">
        <f>'WEEKLY COMPETITIVE REPORT'!X20</f>
        <v>15400</v>
      </c>
    </row>
    <row r="21" spans="1:24" ht="12.75">
      <c r="A21" s="51">
        <v>8</v>
      </c>
      <c r="B21" s="4">
        <f>'WEEKLY COMPETITIVE REPORT'!B21</f>
        <v>9</v>
      </c>
      <c r="C21" s="4" t="str">
        <f>'WEEKLY COMPETITIVE REPORT'!C21</f>
        <v>VICKY CRISTINA BARCELONA</v>
      </c>
      <c r="D21" s="4" t="str">
        <f>'WEEKLY COMPETITIVE REPORT'!D21</f>
        <v>INDEP</v>
      </c>
      <c r="E21" s="4" t="str">
        <f>'WEEKLY COMPETITIVE REPORT'!E21</f>
        <v>Cinemania</v>
      </c>
      <c r="F21" s="38">
        <f>'WEEKLY COMPETITIVE REPORT'!F21</f>
        <v>6</v>
      </c>
      <c r="G21" s="38">
        <f>'WEEKLY COMPETITIVE REPORT'!G21</f>
        <v>2</v>
      </c>
      <c r="H21" s="15">
        <f>'WEEKLY COMPETITIVE REPORT'!H21/X4</f>
        <v>6451.4808243483</v>
      </c>
      <c r="I21" s="15">
        <f>'WEEKLY COMPETITIVE REPORT'!I21/X4</f>
        <v>6164.869660161048</v>
      </c>
      <c r="J21" s="23">
        <f>'WEEKLY COMPETITIVE REPORT'!J21</f>
        <v>1083</v>
      </c>
      <c r="K21" s="23">
        <f>'WEEKLY COMPETITIVE REPORT'!K21</f>
        <v>1133</v>
      </c>
      <c r="L21" s="65">
        <f>'WEEKLY COMPETITIVE REPORT'!L21</f>
        <v>4.649103387203894</v>
      </c>
      <c r="M21" s="15">
        <f aca="true" t="shared" si="3" ref="M21:M33">H21/G21</f>
        <v>3225.74041217415</v>
      </c>
      <c r="N21" s="38">
        <f>'WEEKLY COMPETITIVE REPORT'!N21</f>
        <v>4</v>
      </c>
      <c r="O21" s="15">
        <f>'WEEKLY COMPETITIVE REPORT'!O21/X4</f>
        <v>10088.712979391292</v>
      </c>
      <c r="P21" s="15">
        <f>'WEEKLY COMPETITIVE REPORT'!P21/X4</f>
        <v>11041.353896547018</v>
      </c>
      <c r="Q21" s="23">
        <f>'WEEKLY COMPETITIVE REPORT'!Q21</f>
        <v>1761</v>
      </c>
      <c r="R21" s="23">
        <f>'WEEKLY COMPETITIVE REPORT'!R21</f>
        <v>2091</v>
      </c>
      <c r="S21" s="65">
        <f>'WEEKLY COMPETITIVE REPORT'!S21</f>
        <v>-8.627935723114959</v>
      </c>
      <c r="T21" s="15">
        <f>'WEEKLY COMPETITIVE REPORT'!T21/X4</f>
        <v>74876.48423638596</v>
      </c>
      <c r="U21" s="15">
        <f aca="true" t="shared" si="4" ref="U21:U33">O21/N21</f>
        <v>2522.178244847823</v>
      </c>
      <c r="V21" s="26">
        <f aca="true" t="shared" si="5" ref="V21:V33">O21+T21</f>
        <v>84965.19721577725</v>
      </c>
      <c r="W21" s="23">
        <f>'WEEKLY COMPETITIVE REPORT'!W21</f>
        <v>13902</v>
      </c>
      <c r="X21" s="57">
        <f>'WEEKLY COMPETITIVE REPORT'!X21</f>
        <v>15663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BEDTIME STORIES</v>
      </c>
      <c r="D22" s="4" t="str">
        <f>'WEEKLY COMPETITIVE REPORT'!D22</f>
        <v>WDI</v>
      </c>
      <c r="E22" s="4" t="str">
        <f>'WEEKLY COMPETITIVE REPORT'!E22</f>
        <v>CENEX</v>
      </c>
      <c r="F22" s="38">
        <f>'WEEKLY COMPETITIVE REPORT'!F22</f>
        <v>2</v>
      </c>
      <c r="G22" s="38">
        <f>'WEEKLY COMPETITIVE REPORT'!G22</f>
        <v>6</v>
      </c>
      <c r="H22" s="15">
        <f>'WEEKLY COMPETITIVE REPORT'!H22/X4</f>
        <v>6985.123515763614</v>
      </c>
      <c r="I22" s="15">
        <f>'WEEKLY COMPETITIVE REPORT'!I22/X4</f>
        <v>8618.807151630954</v>
      </c>
      <c r="J22" s="23">
        <f>'WEEKLY COMPETITIVE REPORT'!J22</f>
        <v>1327</v>
      </c>
      <c r="K22" s="23">
        <f>'WEEKLY COMPETITIVE REPORT'!K22</f>
        <v>1622</v>
      </c>
      <c r="L22" s="65">
        <f>'WEEKLY COMPETITIVE REPORT'!L22</f>
        <v>-18.95486935866984</v>
      </c>
      <c r="M22" s="15">
        <f t="shared" si="3"/>
        <v>1164.187252627269</v>
      </c>
      <c r="N22" s="38">
        <f>'WEEKLY COMPETITIVE REPORT'!N22</f>
        <v>6</v>
      </c>
      <c r="O22" s="15">
        <f>'WEEKLY COMPETITIVE REPORT'!O22/X4</f>
        <v>9163.368363586735</v>
      </c>
      <c r="P22" s="15">
        <f>'WEEKLY COMPETITIVE REPORT'!P22/X4</f>
        <v>15915.10850279787</v>
      </c>
      <c r="Q22" s="23">
        <f>'WEEKLY COMPETITIVE REPORT'!Q22</f>
        <v>1778</v>
      </c>
      <c r="R22" s="23">
        <f>'WEEKLY COMPETITIVE REPORT'!R22</f>
        <v>3200</v>
      </c>
      <c r="S22" s="65">
        <f>'WEEKLY COMPETITIVE REPORT'!S22</f>
        <v>-42.423462824800616</v>
      </c>
      <c r="T22" s="15">
        <f>'WEEKLY COMPETITIVE REPORT'!T22/X4</f>
        <v>17045.17537873618</v>
      </c>
      <c r="U22" s="15">
        <f t="shared" si="4"/>
        <v>1527.2280605977892</v>
      </c>
      <c r="V22" s="26">
        <f t="shared" si="5"/>
        <v>26208.543742322916</v>
      </c>
      <c r="W22" s="23">
        <f>'WEEKLY COMPETITIVE REPORT'!W22</f>
        <v>3417</v>
      </c>
      <c r="X22" s="57">
        <f>'WEEKLY COMPETITIVE REPORT'!X22</f>
        <v>5195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BURN AFTER READING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5</v>
      </c>
      <c r="G23" s="38">
        <f>'WEEKLY COMPETITIVE REPORT'!G23</f>
        <v>8</v>
      </c>
      <c r="H23" s="15">
        <f>'WEEKLY COMPETITIVE REPORT'!H23/X4</f>
        <v>6036.577043810564</v>
      </c>
      <c r="I23" s="15">
        <f>'WEEKLY COMPETITIVE REPORT'!I23/X4</f>
        <v>5582.093626313635</v>
      </c>
      <c r="J23" s="23">
        <f>'WEEKLY COMPETITIVE REPORT'!J23</f>
        <v>1011</v>
      </c>
      <c r="K23" s="23">
        <f>'WEEKLY COMPETITIVE REPORT'!K23</f>
        <v>1012</v>
      </c>
      <c r="L23" s="65">
        <f>'WEEKLY COMPETITIVE REPORT'!L23</f>
        <v>8.141809290953546</v>
      </c>
      <c r="M23" s="15">
        <f t="shared" si="3"/>
        <v>754.5721304763205</v>
      </c>
      <c r="N23" s="38">
        <f>'WEEKLY COMPETITIVE REPORT'!N23</f>
        <v>8</v>
      </c>
      <c r="O23" s="15">
        <f>'WEEKLY COMPETITIVE REPORT'!O23/X4</f>
        <v>8573.768254401528</v>
      </c>
      <c r="P23" s="15">
        <f>'WEEKLY COMPETITIVE REPORT'!P23/X4</f>
        <v>10279.78708884946</v>
      </c>
      <c r="Q23" s="23">
        <f>'WEEKLY COMPETITIVE REPORT'!Q23</f>
        <v>1508</v>
      </c>
      <c r="R23" s="23">
        <f>'WEEKLY COMPETITIVE REPORT'!R23</f>
        <v>1946</v>
      </c>
      <c r="S23" s="65">
        <f>'WEEKLY COMPETITIVE REPORT'!S23</f>
        <v>-16.595857673924584</v>
      </c>
      <c r="T23" s="15">
        <f>'WEEKLY COMPETITIVE REPORT'!T23/X4</f>
        <v>56926.436467858606</v>
      </c>
      <c r="U23" s="15">
        <f t="shared" si="4"/>
        <v>1071.721031800191</v>
      </c>
      <c r="V23" s="26">
        <f t="shared" si="5"/>
        <v>65500.20472226013</v>
      </c>
      <c r="W23" s="23">
        <f>'WEEKLY COMPETITIVE REPORT'!W23</f>
        <v>10827</v>
      </c>
      <c r="X23" s="57">
        <f>'WEEKLY COMPETITIVE REPORT'!X23</f>
        <v>12335</v>
      </c>
    </row>
    <row r="24" spans="1:24" ht="12.75">
      <c r="A24" s="51">
        <v>11</v>
      </c>
      <c r="B24" s="4">
        <f>'WEEKLY COMPETITIVE REPORT'!B24</f>
        <v>11</v>
      </c>
      <c r="C24" s="4" t="str">
        <f>'WEEKLY COMPETITIVE REPORT'!C24</f>
        <v>THE WOMEN</v>
      </c>
      <c r="D24" s="4" t="str">
        <f>'WEEKLY COMPETITIVE REPORT'!D24</f>
        <v>INDEP</v>
      </c>
      <c r="E24" s="4" t="str">
        <f>'WEEKLY COMPETITIVE REPORT'!E24</f>
        <v>Blitz</v>
      </c>
      <c r="F24" s="38">
        <f>'WEEKLY COMPETITIVE REPORT'!F24</f>
        <v>4</v>
      </c>
      <c r="G24" s="38">
        <f>'WEEKLY COMPETITIVE REPORT'!G24</f>
        <v>3</v>
      </c>
      <c r="H24" s="15">
        <f>'WEEKLY COMPETITIVE REPORT'!H24/X4</f>
        <v>4518.902688685683</v>
      </c>
      <c r="I24" s="15">
        <f>'WEEKLY COMPETITIVE REPORT'!I24/X4</f>
        <v>5354.169510031391</v>
      </c>
      <c r="J24" s="23">
        <f>'WEEKLY COMPETITIVE REPORT'!J24</f>
        <v>836</v>
      </c>
      <c r="K24" s="23">
        <f>'WEEKLY COMPETITIVE REPORT'!K24</f>
        <v>980</v>
      </c>
      <c r="L24" s="65">
        <f>'WEEKLY COMPETITIVE REPORT'!L24</f>
        <v>-15.600305888350746</v>
      </c>
      <c r="M24" s="15">
        <f t="shared" si="3"/>
        <v>1506.300896228561</v>
      </c>
      <c r="N24" s="38">
        <f>'WEEKLY COMPETITIVE REPORT'!N24</f>
        <v>3</v>
      </c>
      <c r="O24" s="15">
        <f>'WEEKLY COMPETITIVE REPORT'!O24/X4</f>
        <v>6155.31595468814</v>
      </c>
      <c r="P24" s="15">
        <f>'WEEKLY COMPETITIVE REPORT'!P24/X4</f>
        <v>8374.50525453801</v>
      </c>
      <c r="Q24" s="23">
        <f>'WEEKLY COMPETITIVE REPORT'!Q24</f>
        <v>1180</v>
      </c>
      <c r="R24" s="23">
        <f>'WEEKLY COMPETITIVE REPORT'!R24</f>
        <v>1690</v>
      </c>
      <c r="S24" s="65">
        <f>'WEEKLY COMPETITIVE REPORT'!S24</f>
        <v>-26.499348109517612</v>
      </c>
      <c r="T24" s="15">
        <f>'WEEKLY COMPETITIVE REPORT'!T24/X4</f>
        <v>26279.514125835947</v>
      </c>
      <c r="U24" s="15">
        <f t="shared" si="4"/>
        <v>2051.7719848960464</v>
      </c>
      <c r="V24" s="26">
        <f t="shared" si="5"/>
        <v>32434.830080524087</v>
      </c>
      <c r="W24" s="23">
        <f>'WEEKLY COMPETITIVE REPORT'!W24</f>
        <v>5323</v>
      </c>
      <c r="X24" s="57">
        <f>'WEEKLY COMPETITIVE REPORT'!X24</f>
        <v>6503</v>
      </c>
    </row>
    <row r="25" spans="1:24" ht="12.75">
      <c r="A25" s="51">
        <v>12</v>
      </c>
      <c r="B25" s="4">
        <f>'WEEKLY COMPETITIVE REPORT'!B25</f>
        <v>14</v>
      </c>
      <c r="C25" s="4" t="str">
        <f>'WEEKLY COMPETITIVE REPORT'!C25</f>
        <v>EL ORFANATO</v>
      </c>
      <c r="D25" s="4" t="str">
        <f>'WEEKLY COMPETITIVE REPORT'!D25</f>
        <v>INDEP</v>
      </c>
      <c r="E25" s="4" t="str">
        <f>'WEEKLY COMPETITIVE REPORT'!E25</f>
        <v>Cinemania</v>
      </c>
      <c r="F25" s="38">
        <f>'WEEKLY COMPETITIVE REPORT'!F25</f>
        <v>3</v>
      </c>
      <c r="G25" s="38">
        <f>'WEEKLY COMPETITIVE REPORT'!G25</f>
        <v>1</v>
      </c>
      <c r="H25" s="15">
        <f>'WEEKLY COMPETITIVE REPORT'!H25/X4</f>
        <v>3982.530367135253</v>
      </c>
      <c r="I25" s="15">
        <f>'WEEKLY COMPETITIVE REPORT'!I25/X4</f>
        <v>3291.93394295073</v>
      </c>
      <c r="J25" s="23">
        <f>'WEEKLY COMPETITIVE REPORT'!J25</f>
        <v>621</v>
      </c>
      <c r="K25" s="23">
        <f>'WEEKLY COMPETITIVE REPORT'!K25</f>
        <v>579</v>
      </c>
      <c r="L25" s="65">
        <f>'WEEKLY COMPETITIVE REPORT'!L25</f>
        <v>20.978441127694865</v>
      </c>
      <c r="M25" s="15">
        <f t="shared" si="3"/>
        <v>3982.530367135253</v>
      </c>
      <c r="N25" s="38">
        <f>'WEEKLY COMPETITIVE REPORT'!N25</f>
        <v>1</v>
      </c>
      <c r="O25" s="15">
        <f>'WEEKLY COMPETITIVE REPORT'!O25/X4</f>
        <v>5590.282516718985</v>
      </c>
      <c r="P25" s="15">
        <f>'WEEKLY COMPETITIVE REPORT'!P25/X4</f>
        <v>5930.121468541012</v>
      </c>
      <c r="Q25" s="23">
        <f>'WEEKLY COMPETITIVE REPORT'!Q25</f>
        <v>912</v>
      </c>
      <c r="R25" s="23">
        <f>'WEEKLY COMPETITIVE REPORT'!R25</f>
        <v>1081</v>
      </c>
      <c r="S25" s="65">
        <f>'WEEKLY COMPETITIVE REPORT'!S25</f>
        <v>-5.730724971231311</v>
      </c>
      <c r="T25" s="15">
        <f>'WEEKLY COMPETITIVE REPORT'!T25/X4</f>
        <v>14568.036031117783</v>
      </c>
      <c r="U25" s="15">
        <f t="shared" si="4"/>
        <v>5590.282516718985</v>
      </c>
      <c r="V25" s="26">
        <f t="shared" si="5"/>
        <v>20158.318547836767</v>
      </c>
      <c r="W25" s="23">
        <f>'WEEKLY COMPETITIVE REPORT'!W25</f>
        <v>2663</v>
      </c>
      <c r="X25" s="57">
        <f>'WEEKLY COMPETITIVE REPORT'!X25</f>
        <v>3575</v>
      </c>
    </row>
    <row r="26" spans="1:24" ht="12.75" customHeight="1">
      <c r="A26" s="51">
        <v>13</v>
      </c>
      <c r="B26" s="4">
        <f>'WEEKLY COMPETITIVE REPORT'!B26</f>
        <v>8</v>
      </c>
      <c r="C26" s="4" t="str">
        <f>'WEEKLY COMPETITIVE REPORT'!C26</f>
        <v>HIGH SCHOOL MUSICAL 3</v>
      </c>
      <c r="D26" s="4" t="str">
        <f>'WEEKLY COMPETITIVE REPORT'!D26</f>
        <v>WDI</v>
      </c>
      <c r="E26" s="4" t="str">
        <f>'WEEKLY COMPETITIVE REPORT'!E26</f>
        <v>CENEX</v>
      </c>
      <c r="F26" s="38">
        <f>'WEEKLY COMPETITIVE REPORT'!F26</f>
        <v>7</v>
      </c>
      <c r="G26" s="38">
        <f>'WEEKLY COMPETITIVE REPORT'!G26</f>
        <v>6</v>
      </c>
      <c r="H26" s="15">
        <f>'WEEKLY COMPETITIVE REPORT'!H26/X4</f>
        <v>4165.415586188072</v>
      </c>
      <c r="I26" s="15">
        <f>'WEEKLY COMPETITIVE REPORT'!I26/X4</f>
        <v>6113.006687593831</v>
      </c>
      <c r="J26" s="23">
        <f>'WEEKLY COMPETITIVE REPORT'!J26</f>
        <v>823</v>
      </c>
      <c r="K26" s="23">
        <f>'WEEKLY COMPETITIVE REPORT'!K26</f>
        <v>1208</v>
      </c>
      <c r="L26" s="65">
        <f>'WEEKLY COMPETITIVE REPORT'!L26</f>
        <v>-31.85979013172583</v>
      </c>
      <c r="M26" s="15">
        <f t="shared" si="3"/>
        <v>694.2359310313453</v>
      </c>
      <c r="N26" s="38">
        <f>'WEEKLY COMPETITIVE REPORT'!N26</f>
        <v>6</v>
      </c>
      <c r="O26" s="15">
        <f>'WEEKLY COMPETITIVE REPORT'!O26/X4</f>
        <v>5086.665756789955</v>
      </c>
      <c r="P26" s="15">
        <f>'WEEKLY COMPETITIVE REPORT'!P26/X4</f>
        <v>12037.66889586461</v>
      </c>
      <c r="Q26" s="23">
        <f>'WEEKLY COMPETITIVE REPORT'!Q26</f>
        <v>1015</v>
      </c>
      <c r="R26" s="23">
        <f>'WEEKLY COMPETITIVE REPORT'!R26</f>
        <v>2509</v>
      </c>
      <c r="S26" s="65">
        <f>'WEEKLY COMPETITIVE REPORT'!S26</f>
        <v>-57.7437641723356</v>
      </c>
      <c r="T26" s="15">
        <f>'WEEKLY COMPETITIVE REPORT'!T26/X4</f>
        <v>105957.41776989217</v>
      </c>
      <c r="U26" s="15">
        <f t="shared" si="4"/>
        <v>847.7776261316591</v>
      </c>
      <c r="V26" s="26">
        <f t="shared" si="5"/>
        <v>111044.08352668212</v>
      </c>
      <c r="W26" s="23">
        <f>'WEEKLY COMPETITIVE REPORT'!W26</f>
        <v>20988</v>
      </c>
      <c r="X26" s="57">
        <f>'WEEKLY COMPETITIVE REPORT'!X26</f>
        <v>22003</v>
      </c>
    </row>
    <row r="27" spans="1:24" ht="12.75" customHeight="1">
      <c r="A27" s="51">
        <v>14</v>
      </c>
      <c r="B27" s="4">
        <f>'WEEKLY COMPETITIVE REPORT'!B27</f>
        <v>15</v>
      </c>
      <c r="C27" s="4" t="str">
        <f>'WEEKLY COMPETITIVE REPORT'!C27</f>
        <v>GOMORRA</v>
      </c>
      <c r="D27" s="4" t="str">
        <f>'WEEKLY COMPETITIVE REPORT'!D27</f>
        <v>INDEP</v>
      </c>
      <c r="E27" s="4" t="str">
        <f>'WEEKLY COMPETITIVE REPORT'!E27</f>
        <v>Cinemania</v>
      </c>
      <c r="F27" s="38">
        <f>'WEEKLY COMPETITIVE REPORT'!F27</f>
        <v>4</v>
      </c>
      <c r="G27" s="38">
        <f>'WEEKLY COMPETITIVE REPORT'!G27</f>
        <v>1</v>
      </c>
      <c r="H27" s="15">
        <f>'WEEKLY COMPETITIVE REPORT'!H27/X4</f>
        <v>2668.213457076566</v>
      </c>
      <c r="I27" s="15">
        <f>'WEEKLY COMPETITIVE REPORT'!I27/X17</f>
        <v>0.5570017953321365</v>
      </c>
      <c r="J27" s="23">
        <f>'WEEKLY COMPETITIVE REPORT'!J27</f>
        <v>360</v>
      </c>
      <c r="K27" s="23">
        <f>'WEEKLY COMPETITIVE REPORT'!K27</f>
        <v>468</v>
      </c>
      <c r="L27" s="65">
        <f>'WEEKLY COMPETITIVE REPORT'!L27</f>
        <v>-21.23287671232876</v>
      </c>
      <c r="M27" s="15">
        <f t="shared" si="3"/>
        <v>2668.213457076566</v>
      </c>
      <c r="N27" s="38">
        <f>'WEEKLY COMPETITIVE REPORT'!N27</f>
        <v>1</v>
      </c>
      <c r="O27" s="15">
        <f>'WEEKLY COMPETITIVE REPORT'!O27/X4</f>
        <v>4705.882352941177</v>
      </c>
      <c r="P27" s="15">
        <f>'WEEKLY COMPETITIVE REPORT'!P27/X17</f>
        <v>0.9614003590664273</v>
      </c>
      <c r="Q27" s="23">
        <f>'WEEKLY COMPETITIVE REPORT'!Q27</f>
        <v>660</v>
      </c>
      <c r="R27" s="23">
        <f>'WEEKLY COMPETITIVE REPORT'!R27</f>
        <v>820</v>
      </c>
      <c r="S27" s="65">
        <f>'WEEKLY COMPETITIVE REPORT'!S27</f>
        <v>-19.514472455648928</v>
      </c>
      <c r="T27" s="15">
        <f>'WEEKLY COMPETITIVE REPORT'!T27/X17</f>
        <v>4.552962298025134</v>
      </c>
      <c r="U27" s="15">
        <f t="shared" si="4"/>
        <v>4705.882352941177</v>
      </c>
      <c r="V27" s="26">
        <f t="shared" si="5"/>
        <v>4710.435315239201</v>
      </c>
      <c r="W27" s="23">
        <f>'WEEKLY COMPETITIVE REPORT'!W27</f>
        <v>4266</v>
      </c>
      <c r="X27" s="57">
        <f>'WEEKLY COMPETITIVE REPORT'!X27</f>
        <v>4926</v>
      </c>
    </row>
    <row r="28" spans="1:24" ht="12.75">
      <c r="A28" s="51">
        <v>15</v>
      </c>
      <c r="B28" s="4">
        <f>'WEEKLY COMPETITIVE REPORT'!B28</f>
        <v>12</v>
      </c>
      <c r="C28" s="4" t="str">
        <f>'WEEKLY COMPETITIVE REPORT'!C28</f>
        <v>BODY OF LIES</v>
      </c>
      <c r="D28" s="4" t="str">
        <f>'WEEKLY COMPETITIVE REPORT'!D28</f>
        <v>WB</v>
      </c>
      <c r="E28" s="4" t="str">
        <f>'WEEKLY COMPETITIVE REPORT'!E28</f>
        <v>Blitz</v>
      </c>
      <c r="F28" s="38">
        <f>'WEEKLY COMPETITIVE REPORT'!F28</f>
        <v>6</v>
      </c>
      <c r="G28" s="38">
        <f>'WEEKLY COMPETITIVE REPORT'!G28</f>
        <v>6</v>
      </c>
      <c r="H28" s="15">
        <f>'WEEKLY COMPETITIVE REPORT'!H28/X4</f>
        <v>3043.537600655111</v>
      </c>
      <c r="I28" s="15">
        <f>'WEEKLY COMPETITIVE REPORT'!I28/X17</f>
        <v>0.6193895870736086</v>
      </c>
      <c r="J28" s="23">
        <f>'WEEKLY COMPETITIVE REPORT'!J28</f>
        <v>483</v>
      </c>
      <c r="K28" s="23">
        <f>'WEEKLY COMPETITIVE REPORT'!K28</f>
        <v>629</v>
      </c>
      <c r="L28" s="65">
        <f>'WEEKLY COMPETITIVE REPORT'!L28</f>
        <v>-19.20289855072464</v>
      </c>
      <c r="M28" s="15">
        <f t="shared" si="3"/>
        <v>507.2562667758518</v>
      </c>
      <c r="N28" s="38">
        <f>'WEEKLY COMPETITIVE REPORT'!N28</f>
        <v>6</v>
      </c>
      <c r="O28" s="15">
        <f>'WEEKLY COMPETITIVE REPORT'!O28/X4</f>
        <v>4235.021154633547</v>
      </c>
      <c r="P28" s="15">
        <f>'WEEKLY COMPETITIVE REPORT'!P28/X17</f>
        <v>1.1124326750448834</v>
      </c>
      <c r="Q28" s="23">
        <f>'WEEKLY COMPETITIVE REPORT'!Q28</f>
        <v>700</v>
      </c>
      <c r="R28" s="23">
        <f>'WEEKLY COMPETITIVE REPORT'!R28</f>
        <v>1229</v>
      </c>
      <c r="S28" s="65">
        <f>'WEEKLY COMPETITIVE REPORT'!S28</f>
        <v>-37.40165422634658</v>
      </c>
      <c r="T28" s="15">
        <f>'WEEKLY COMPETITIVE REPORT'!T28/X17</f>
        <v>10.964542190305206</v>
      </c>
      <c r="U28" s="15">
        <f t="shared" si="4"/>
        <v>705.8368591055911</v>
      </c>
      <c r="V28" s="26">
        <f t="shared" si="5"/>
        <v>4245.985696823852</v>
      </c>
      <c r="W28" s="23">
        <f>'WEEKLY COMPETITIVE REPORT'!W28</f>
        <v>12722</v>
      </c>
      <c r="X28" s="57">
        <f>'WEEKLY COMPETITIVE REPORT'!X28</f>
        <v>13422</v>
      </c>
    </row>
    <row r="29" spans="1:24" ht="12.75">
      <c r="A29" s="51">
        <v>16</v>
      </c>
      <c r="B29" s="4">
        <f>'WEEKLY COMPETITIVE REPORT'!B29</f>
        <v>13</v>
      </c>
      <c r="C29" s="4" t="str">
        <f>'WEEKLY COMPETITIVE REPORT'!C29</f>
        <v>QUANTUM OF SOLACE</v>
      </c>
      <c r="D29" s="4" t="str">
        <f>'WEEKLY COMPETITIVE REPORT'!D29</f>
        <v>SONY</v>
      </c>
      <c r="E29" s="4" t="str">
        <f>'WEEKLY COMPETITIVE REPORT'!E29</f>
        <v>CF</v>
      </c>
      <c r="F29" s="38">
        <f>'WEEKLY COMPETITIVE REPORT'!F29</f>
        <v>9</v>
      </c>
      <c r="G29" s="38">
        <f>'WEEKLY COMPETITIVE REPORT'!G29</f>
        <v>15</v>
      </c>
      <c r="H29" s="15">
        <f>'WEEKLY COMPETITIVE REPORT'!H29/X4</f>
        <v>2591.783813293299</v>
      </c>
      <c r="I29" s="15">
        <f>'WEEKLY COMPETITIVE REPORT'!I29/X17</f>
        <v>0.5828096947935368</v>
      </c>
      <c r="J29" s="23">
        <f>'WEEKLY COMPETITIVE REPORT'!J29</f>
        <v>444</v>
      </c>
      <c r="K29" s="23">
        <f>'WEEKLY COMPETITIVE REPORT'!K29</f>
        <v>648</v>
      </c>
      <c r="L29" s="65">
        <f>'WEEKLY COMPETITIVE REPORT'!L29</f>
        <v>-26.877165960723914</v>
      </c>
      <c r="M29" s="15">
        <f t="shared" si="3"/>
        <v>172.7855875528866</v>
      </c>
      <c r="N29" s="38">
        <f>'WEEKLY COMPETITIVE REPORT'!N29</f>
        <v>15</v>
      </c>
      <c r="O29" s="15">
        <f>'WEEKLY COMPETITIVE REPORT'!O29/X4</f>
        <v>3582.6395523406577</v>
      </c>
      <c r="P29" s="15">
        <f>'WEEKLY COMPETITIVE REPORT'!P29/X17</f>
        <v>1.0446588868940754</v>
      </c>
      <c r="Q29" s="23">
        <f>'WEEKLY COMPETITIVE REPORT'!Q29</f>
        <v>637</v>
      </c>
      <c r="R29" s="23">
        <f>'WEEKLY COMPETITIVE REPORT'!R29</f>
        <v>1179</v>
      </c>
      <c r="S29" s="65">
        <f>'WEEKLY COMPETITIVE REPORT'!S29</f>
        <v>-43.609022556390975</v>
      </c>
      <c r="T29" s="15">
        <f>'WEEKLY COMPETITIVE REPORT'!T29/X4</f>
        <v>530648.2871570901</v>
      </c>
      <c r="U29" s="15">
        <f t="shared" si="4"/>
        <v>238.84263682271052</v>
      </c>
      <c r="V29" s="26">
        <f t="shared" si="5"/>
        <v>534230.9267094308</v>
      </c>
      <c r="W29" s="23">
        <f>'WEEKLY COMPETITIVE REPORT'!W29</f>
        <v>91492</v>
      </c>
      <c r="X29" s="57">
        <f>'WEEKLY COMPETITIVE REPORT'!X29</f>
        <v>92129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117</v>
      </c>
      <c r="H34" s="33">
        <f>SUM(H14:H33)</f>
        <v>216349.11969428146</v>
      </c>
      <c r="I34" s="32">
        <f>SUM(I14:I33)</f>
        <v>247482.31058636447</v>
      </c>
      <c r="J34" s="32">
        <f>SUM(J14:J33)</f>
        <v>37660</v>
      </c>
      <c r="K34" s="32">
        <f>SUM(K14:K33)</f>
        <v>45181</v>
      </c>
      <c r="L34" s="65">
        <f>'WEEKLY COMPETITIVE REPORT'!L34</f>
        <v>-16.84772630706526</v>
      </c>
      <c r="M34" s="33">
        <f>H34/G34</f>
        <v>1849.1377751647988</v>
      </c>
      <c r="N34" s="41">
        <f>'WEEKLY COMPETITIVE REPORT'!N34</f>
        <v>119</v>
      </c>
      <c r="O34" s="32">
        <f>SUM(O14:O33)</f>
        <v>297973.2496246759</v>
      </c>
      <c r="P34" s="32">
        <f>SUM(P14:P33)</f>
        <v>433322.3487362229</v>
      </c>
      <c r="Q34" s="32">
        <f>SUM(Q14:Q33)</f>
        <v>53361</v>
      </c>
      <c r="R34" s="32">
        <f>SUM(R14:R33)</f>
        <v>83882</v>
      </c>
      <c r="S34" s="66">
        <f>O34/P34-100%</f>
        <v>-0.31235199270540814</v>
      </c>
      <c r="T34" s="32">
        <f>SUM(T14:T33)</f>
        <v>1685021.659172292</v>
      </c>
      <c r="U34" s="33">
        <f>O34/N34</f>
        <v>2503.9768876023186</v>
      </c>
      <c r="V34" s="32">
        <f>SUM(V14:V33)</f>
        <v>1982994.908796968</v>
      </c>
      <c r="W34" s="32">
        <f>SUM(W14:W33)</f>
        <v>327615</v>
      </c>
      <c r="X34" s="36">
        <f>SUM(X14:X33)</f>
        <v>380976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2009-01-08T15:35:11Z</dcterms:modified>
  <cp:category/>
  <cp:version/>
  <cp:contentType/>
  <cp:contentStatus/>
</cp:coreProperties>
</file>