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65" windowWidth="17895" windowHeight="991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<sst xmlns="http://schemas.openxmlformats.org/spreadsheetml/2006/main" count="236" uniqueCount="76">
  <si>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</si>
  <si>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</si>
  <si>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</si>
  <si>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</si>
  <si>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</si>
  <si>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</si>
  <si>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</si>
  <si>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</si>
  <si>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</si>
  <si>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</si>
  <si>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</si>
  <si>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</si>
  <si>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</si>
  <si>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</si>
  <si>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</si>
  <si>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</si>
  <si>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</si>
  <si>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</si>
  <si>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</si>
  <si>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</si>
  <si>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</si>
  <si>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</si>
  <si>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</si>
  <si>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</si>
  <si>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</si>
  <si>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</si>
  <si>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</si>
  <si>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</si>
  <si>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</si>
  <si>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</si>
  <si>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</si>
  <si>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</si>
  <si>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</si>
  <si>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</si>
  <si>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</si>
  <si>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</si>
  <si>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</si>
  <si>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</si>
  <si>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</si>
  <si>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</si>
  <si>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</si>
  <si>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</si>
  <si>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</si>
  <si>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UIP</t>
  </si>
  <si>
    <t>WB</t>
  </si>
  <si>
    <t>Blitz</t>
  </si>
  <si>
    <t>SONY</t>
  </si>
  <si>
    <t>FOX</t>
  </si>
  <si>
    <t>INDEP</t>
  </si>
  <si>
    <t>Cinemania</t>
  </si>
  <si>
    <t>All amounts in Euro (L.C.)</t>
  </si>
  <si>
    <t>All amounts in $ US</t>
  </si>
  <si>
    <t>QUANTUM OF SOLACE</t>
  </si>
  <si>
    <t>New</t>
  </si>
  <si>
    <t>HIGH SCHOOL MUSICAL 3</t>
  </si>
  <si>
    <t>WDI</t>
  </si>
  <si>
    <t>CENEX</t>
  </si>
  <si>
    <t>BODY OF LIES</t>
  </si>
  <si>
    <t>VICKY CRISTINA BARCELONA</t>
  </si>
  <si>
    <t>BURN AFTER READING</t>
  </si>
  <si>
    <t>MADAGASCAR 2</t>
  </si>
  <si>
    <t>THE DAY THE EARTH STOOD STILL</t>
  </si>
  <si>
    <t>THE WOMEN</t>
  </si>
  <si>
    <t>GOMORRA</t>
  </si>
  <si>
    <t>FOUR CHRISTMASES</t>
  </si>
  <si>
    <t>EL ORFANATO</t>
  </si>
  <si>
    <t>AUSTRALIA</t>
  </si>
  <si>
    <t>ROLE MODELS</t>
  </si>
  <si>
    <t>U2 3D</t>
  </si>
  <si>
    <t>BEDTIME STORIES</t>
  </si>
  <si>
    <t>ROCKNROLLA</t>
  </si>
  <si>
    <t>09 - Jan   11 - Jan</t>
  </si>
  <si>
    <t>08 - Jan   14 - Jan</t>
  </si>
  <si>
    <t>ZA VEDNO</t>
  </si>
  <si>
    <t>DOMESTIC</t>
  </si>
  <si>
    <t>EX DRUMMER</t>
  </si>
</sst>
</file>

<file path=xl/styles.xml><?xml version="1.0" encoding="utf-8"?>
<styleSheet xmlns="http://schemas.openxmlformats.org/spreadsheetml/2006/main">
  <numFmts count="3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HRK&quot;;\-#,##0\ &quot;HRK&quot;"/>
    <numFmt numFmtId="173" formatCode="#,##0\ &quot;HRK&quot;;[Red]\-#,##0\ &quot;HRK&quot;"/>
    <numFmt numFmtId="174" formatCode="#,##0.00\ &quot;HRK&quot;;\-#,##0.00\ &quot;HRK&quot;"/>
    <numFmt numFmtId="175" formatCode="#,##0.00\ &quot;HRK&quot;;[Red]\-#,##0.00\ &quot;HRK&quot;"/>
    <numFmt numFmtId="176" formatCode="_-* #,##0\ &quot;HRK&quot;_-;\-* #,##0\ &quot;HRK&quot;_-;_-* &quot;-&quot;\ &quot;HRK&quot;_-;_-@_-"/>
    <numFmt numFmtId="177" formatCode="_-* #,##0\ _H_R_K_-;\-* #,##0\ _H_R_K_-;_-* &quot;-&quot;\ _H_R_K_-;_-@_-"/>
    <numFmt numFmtId="178" formatCode="_-* #,##0.00\ &quot;HRK&quot;_-;\-* #,##0.00\ &quot;HRK&quot;_-;_-* &quot;-&quot;??\ &quot;HRK&quot;_-;_-@_-"/>
    <numFmt numFmtId="179" formatCode="_-* #,##0.00\ _H_R_K_-;\-* #,##0.00\ _H_R_K_-;_-* &quot;-&quot;??\ _H_R_K_-;_-@_-"/>
    <numFmt numFmtId="180" formatCode="dd/\ mmm/\ yy"/>
    <numFmt numFmtId="181" formatCode="_(* #,##0.00_);_(* \(#,##0.00\);_(* &quot;-&quot;_);_(@_)"/>
    <numFmt numFmtId="182" formatCode="_(* #,##0_);_(* \(#,##0\);_(* &quot;-&quot;_);_(@_)"/>
    <numFmt numFmtId="183" formatCode="&quot;True&quot;;&quot;True&quot;;&quot;False&quot;"/>
    <numFmt numFmtId="184" formatCode="&quot;On&quot;;&quot;On&quot;;&quot;Off&quot;"/>
    <numFmt numFmtId="185" formatCode="#,##0\ _S_I_T"/>
    <numFmt numFmtId="186" formatCode="_(* #,##0.00_);_(* \(#,##0.00\);_(* &quot;-&quot;??_);_(@_)"/>
    <numFmt numFmtId="187" formatCode="#.000;\-#.000"/>
    <numFmt numFmtId="188" formatCode="_-* #,##0\ _S_I_T_-;\-* #,##0\ _S_I_T_-;_-* &quot;-&quot;??\ _S_I_T_-;_-@_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.00&quot;Sk&quot;_);[Red]\(#,##0.00&quot;Sk&quot;\)"/>
    <numFmt numFmtId="192" formatCode="#,##0&quot;Sk&quot;_);[Red]\(#,##0&quot;Sk&quot;\)"/>
    <numFmt numFmtId="193" formatCode="#,##0.00\ [$SIT-424];\-#,##0.00\ [$SIT-424]"/>
    <numFmt numFmtId="194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16" fontId="5" fillId="0" borderId="15" xfId="0" applyNumberFormat="1" applyFont="1" applyBorder="1" applyAlignment="1">
      <alignment/>
    </xf>
    <xf numFmtId="16" fontId="5" fillId="0" borderId="12" xfId="0" applyNumberFormat="1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94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0" fontId="6" fillId="0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7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L23" sqref="L2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70" t="s">
        <v>71</v>
      </c>
      <c r="K4" s="21"/>
      <c r="L4" s="63"/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5">
        <v>0.7568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71" t="s">
        <v>72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74"/>
      <c r="W5" s="21"/>
      <c r="X5" s="73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2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39828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50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6">
        <v>1</v>
      </c>
      <c r="B14" s="76">
        <v>2</v>
      </c>
      <c r="C14" s="4" t="s">
        <v>66</v>
      </c>
      <c r="D14" s="16" t="s">
        <v>47</v>
      </c>
      <c r="E14" s="16" t="s">
        <v>42</v>
      </c>
      <c r="F14" s="38">
        <v>3</v>
      </c>
      <c r="G14" s="38">
        <v>12</v>
      </c>
      <c r="H14" s="25">
        <v>24919</v>
      </c>
      <c r="I14" s="25">
        <v>35584</v>
      </c>
      <c r="J14" s="25">
        <v>5977</v>
      </c>
      <c r="K14" s="25">
        <v>8301</v>
      </c>
      <c r="L14" s="65">
        <f>(H14/I14*100)-100</f>
        <v>-29.97133543165468</v>
      </c>
      <c r="M14" s="15">
        <f>H14/G14</f>
        <v>2076.5833333333335</v>
      </c>
      <c r="N14" s="77">
        <v>12</v>
      </c>
      <c r="O14" s="15">
        <v>34538</v>
      </c>
      <c r="P14" s="15">
        <v>50781</v>
      </c>
      <c r="Q14" s="15">
        <v>8574</v>
      </c>
      <c r="R14" s="15">
        <v>12261</v>
      </c>
      <c r="S14" s="67">
        <f>(O14/P14*100)-100</f>
        <v>-31.986372855989444</v>
      </c>
      <c r="T14" s="78">
        <v>120437</v>
      </c>
      <c r="U14" s="15">
        <f>O14/N14</f>
        <v>2878.1666666666665</v>
      </c>
      <c r="V14" s="78">
        <f>SUM(T14,O14)</f>
        <v>154975</v>
      </c>
      <c r="W14" s="78">
        <v>29427</v>
      </c>
      <c r="X14" s="79">
        <f>SUM(W14,Q14)</f>
        <v>38001</v>
      </c>
    </row>
    <row r="15" spans="1:24" ht="12.75">
      <c r="A15" s="76">
        <v>2</v>
      </c>
      <c r="B15" s="76">
        <v>1</v>
      </c>
      <c r="C15" s="4" t="s">
        <v>60</v>
      </c>
      <c r="D15" s="16" t="s">
        <v>43</v>
      </c>
      <c r="E15" s="16" t="s">
        <v>36</v>
      </c>
      <c r="F15" s="38">
        <v>5</v>
      </c>
      <c r="G15" s="38">
        <v>21</v>
      </c>
      <c r="H15" s="25">
        <v>20514</v>
      </c>
      <c r="I15" s="25">
        <v>39997</v>
      </c>
      <c r="J15" s="91">
        <v>5306</v>
      </c>
      <c r="K15" s="91">
        <v>9871</v>
      </c>
      <c r="L15" s="65">
        <f>(H15/I15*100)-100</f>
        <v>-48.71115333650023</v>
      </c>
      <c r="M15" s="15">
        <f>H15/G15</f>
        <v>976.8571428571429</v>
      </c>
      <c r="N15" s="39">
        <v>21</v>
      </c>
      <c r="O15" s="15">
        <v>24695</v>
      </c>
      <c r="P15" s="15">
        <v>51271</v>
      </c>
      <c r="Q15" s="15">
        <v>6491</v>
      </c>
      <c r="R15" s="15">
        <v>12857</v>
      </c>
      <c r="S15" s="67">
        <f>(O15/P15*100)-100</f>
        <v>-51.83437030680111</v>
      </c>
      <c r="T15" s="81">
        <v>445116</v>
      </c>
      <c r="U15" s="15">
        <f>O15/N15</f>
        <v>1175.952380952381</v>
      </c>
      <c r="V15" s="81">
        <f>SUM(T15,O15)</f>
        <v>469811</v>
      </c>
      <c r="W15" s="81">
        <v>114189</v>
      </c>
      <c r="X15" s="82">
        <f>SUM(W15,Q15)</f>
        <v>120680</v>
      </c>
    </row>
    <row r="16" spans="1:24" ht="12.75">
      <c r="A16" s="76">
        <v>3</v>
      </c>
      <c r="B16" s="76">
        <v>3</v>
      </c>
      <c r="C16" s="4" t="s">
        <v>67</v>
      </c>
      <c r="D16" s="16" t="s">
        <v>48</v>
      </c>
      <c r="E16" s="16" t="s">
        <v>36</v>
      </c>
      <c r="F16" s="38">
        <v>3</v>
      </c>
      <c r="G16" s="38">
        <v>8</v>
      </c>
      <c r="H16" s="25">
        <v>10904</v>
      </c>
      <c r="I16" s="25">
        <v>17246</v>
      </c>
      <c r="J16" s="97">
        <v>2688</v>
      </c>
      <c r="K16" s="97">
        <v>4131</v>
      </c>
      <c r="L16" s="65">
        <f>(H16/I16*100)-100</f>
        <v>-36.773744636437435</v>
      </c>
      <c r="M16" s="15">
        <f>H16/G16</f>
        <v>1363</v>
      </c>
      <c r="N16" s="39">
        <v>8</v>
      </c>
      <c r="O16" s="80">
        <v>13662</v>
      </c>
      <c r="P16" s="80">
        <v>23742</v>
      </c>
      <c r="Q16" s="15">
        <v>3525</v>
      </c>
      <c r="R16" s="15">
        <v>5912</v>
      </c>
      <c r="S16" s="67">
        <f>(O16/P16*100)-100</f>
        <v>-42.456406368460954</v>
      </c>
      <c r="T16" s="81">
        <v>54761</v>
      </c>
      <c r="U16" s="15">
        <f>O16/N16</f>
        <v>1707.75</v>
      </c>
      <c r="V16" s="81">
        <f>SUM(T16,O16)</f>
        <v>68423</v>
      </c>
      <c r="W16" s="81">
        <v>14122</v>
      </c>
      <c r="X16" s="82">
        <f>SUM(W16,Q16)</f>
        <v>17647</v>
      </c>
    </row>
    <row r="17" spans="1:24" ht="12.75">
      <c r="A17" s="76">
        <v>4</v>
      </c>
      <c r="B17" s="76">
        <v>4</v>
      </c>
      <c r="C17" s="4" t="s">
        <v>70</v>
      </c>
      <c r="D17" s="16" t="s">
        <v>44</v>
      </c>
      <c r="E17" s="16" t="s">
        <v>45</v>
      </c>
      <c r="F17" s="38">
        <v>2</v>
      </c>
      <c r="G17" s="38">
        <v>8</v>
      </c>
      <c r="H17" s="25">
        <v>9809</v>
      </c>
      <c r="I17" s="25">
        <v>11295</v>
      </c>
      <c r="J17" s="88">
        <v>2339</v>
      </c>
      <c r="K17" s="88">
        <v>2666</v>
      </c>
      <c r="L17" s="65">
        <f>(H17/I17*100)-100</f>
        <v>-13.156263833554675</v>
      </c>
      <c r="M17" s="15">
        <f>H17/G17</f>
        <v>1226.125</v>
      </c>
      <c r="N17" s="77">
        <v>8</v>
      </c>
      <c r="O17" s="23">
        <v>13198</v>
      </c>
      <c r="P17" s="23">
        <v>16874</v>
      </c>
      <c r="Q17" s="23">
        <v>3333</v>
      </c>
      <c r="R17" s="23">
        <v>4173</v>
      </c>
      <c r="S17" s="67">
        <f>(O17/P17*100)-100</f>
        <v>-21.7849946663506</v>
      </c>
      <c r="T17" s="81">
        <v>18369</v>
      </c>
      <c r="U17" s="15">
        <f>O17/N17</f>
        <v>1649.75</v>
      </c>
      <c r="V17" s="81">
        <f>SUM(T17,O17)</f>
        <v>31567</v>
      </c>
      <c r="W17" s="81">
        <v>4457</v>
      </c>
      <c r="X17" s="82">
        <f>SUM(W17,Q17)</f>
        <v>7790</v>
      </c>
    </row>
    <row r="18" spans="1:24" ht="13.5" customHeight="1">
      <c r="A18" s="76">
        <v>5</v>
      </c>
      <c r="B18" s="76">
        <v>5</v>
      </c>
      <c r="C18" s="4" t="s">
        <v>64</v>
      </c>
      <c r="D18" s="16" t="s">
        <v>44</v>
      </c>
      <c r="E18" s="16" t="s">
        <v>45</v>
      </c>
      <c r="F18" s="38">
        <v>4</v>
      </c>
      <c r="G18" s="38">
        <v>6</v>
      </c>
      <c r="H18" s="15">
        <v>5865</v>
      </c>
      <c r="I18" s="15">
        <v>12551</v>
      </c>
      <c r="J18" s="23">
        <v>1469</v>
      </c>
      <c r="K18" s="23">
        <v>3065</v>
      </c>
      <c r="L18" s="65">
        <f>(H18/I18*100)-100</f>
        <v>-53.270655724643454</v>
      </c>
      <c r="M18" s="15">
        <f>H18/G18</f>
        <v>977.5</v>
      </c>
      <c r="N18" s="77">
        <v>6</v>
      </c>
      <c r="O18" s="23">
        <v>7399</v>
      </c>
      <c r="P18" s="23">
        <v>16407</v>
      </c>
      <c r="Q18" s="23">
        <v>1924</v>
      </c>
      <c r="R18" s="23">
        <v>4091</v>
      </c>
      <c r="S18" s="67">
        <f>(O18/P18*100)-100</f>
        <v>-54.90339489242397</v>
      </c>
      <c r="T18" s="25">
        <v>84752</v>
      </c>
      <c r="U18" s="15">
        <f>O18/N18</f>
        <v>1233.1666666666667</v>
      </c>
      <c r="V18" s="81">
        <f>SUM(T18,O18)</f>
        <v>92151</v>
      </c>
      <c r="W18" s="81">
        <v>22518</v>
      </c>
      <c r="X18" s="82">
        <f>SUM(W18,Q18)</f>
        <v>24442</v>
      </c>
    </row>
    <row r="19" spans="1:24" ht="12.75">
      <c r="A19" s="76">
        <v>6</v>
      </c>
      <c r="B19" s="76">
        <v>8</v>
      </c>
      <c r="C19" s="4" t="s">
        <v>58</v>
      </c>
      <c r="D19" s="16" t="s">
        <v>48</v>
      </c>
      <c r="E19" s="16" t="s">
        <v>49</v>
      </c>
      <c r="F19" s="38">
        <v>7</v>
      </c>
      <c r="G19" s="38">
        <v>2</v>
      </c>
      <c r="H19" s="15">
        <v>4062</v>
      </c>
      <c r="I19" s="15">
        <v>4727</v>
      </c>
      <c r="J19" s="15">
        <v>933</v>
      </c>
      <c r="K19" s="15">
        <v>1083</v>
      </c>
      <c r="L19" s="65">
        <f>(H19/I19*100)-100</f>
        <v>-14.068119314575839</v>
      </c>
      <c r="M19" s="15">
        <f>H19/G19</f>
        <v>2031</v>
      </c>
      <c r="N19" s="39">
        <v>4</v>
      </c>
      <c r="O19" s="15">
        <v>6437</v>
      </c>
      <c r="P19" s="15">
        <v>7392</v>
      </c>
      <c r="Q19" s="15">
        <v>1537</v>
      </c>
      <c r="R19" s="15">
        <v>1761</v>
      </c>
      <c r="S19" s="67">
        <f>(O19/P19*100)-100</f>
        <v>-12.919372294372295</v>
      </c>
      <c r="T19" s="81">
        <v>62255</v>
      </c>
      <c r="U19" s="15">
        <f>O19/N19</f>
        <v>1609.25</v>
      </c>
      <c r="V19" s="81">
        <f>SUM(T19,O19)</f>
        <v>68692</v>
      </c>
      <c r="W19" s="81">
        <v>15663</v>
      </c>
      <c r="X19" s="82">
        <f>SUM(W19,Q19)</f>
        <v>17200</v>
      </c>
    </row>
    <row r="20" spans="1:24" ht="12.75">
      <c r="A20" s="76">
        <v>7</v>
      </c>
      <c r="B20" s="76">
        <v>6</v>
      </c>
      <c r="C20" s="4" t="s">
        <v>68</v>
      </c>
      <c r="D20" s="16" t="s">
        <v>48</v>
      </c>
      <c r="E20" s="16" t="s">
        <v>45</v>
      </c>
      <c r="F20" s="38">
        <v>3</v>
      </c>
      <c r="G20" s="38">
        <v>4</v>
      </c>
      <c r="H20" s="15">
        <v>3526</v>
      </c>
      <c r="I20" s="15">
        <v>6045</v>
      </c>
      <c r="J20" s="97">
        <v>690</v>
      </c>
      <c r="K20" s="97">
        <v>1173</v>
      </c>
      <c r="L20" s="65">
        <f>(H20/I20*100)-100</f>
        <v>-41.670802315963606</v>
      </c>
      <c r="M20" s="15">
        <f>H20/G20</f>
        <v>881.5</v>
      </c>
      <c r="N20" s="77">
        <v>4</v>
      </c>
      <c r="O20" s="15">
        <v>4937</v>
      </c>
      <c r="P20" s="15">
        <v>8974</v>
      </c>
      <c r="Q20" s="15">
        <v>1026</v>
      </c>
      <c r="R20" s="15">
        <v>1849</v>
      </c>
      <c r="S20" s="67">
        <f>(O20/P20*100)-100</f>
        <v>-44.98551370626254</v>
      </c>
      <c r="T20" s="25">
        <v>23134</v>
      </c>
      <c r="U20" s="15">
        <f>O20/N20</f>
        <v>1234.25</v>
      </c>
      <c r="V20" s="81">
        <f>SUM(T20,O20)</f>
        <v>28071</v>
      </c>
      <c r="W20" s="81">
        <v>5113</v>
      </c>
      <c r="X20" s="82">
        <f>SUM(W20,Q20)</f>
        <v>6139</v>
      </c>
    </row>
    <row r="21" spans="1:24" ht="12.75">
      <c r="A21" s="76">
        <v>8</v>
      </c>
      <c r="B21" s="76">
        <v>9</v>
      </c>
      <c r="C21" s="4" t="s">
        <v>69</v>
      </c>
      <c r="D21" s="16" t="s">
        <v>55</v>
      </c>
      <c r="E21" s="16" t="s">
        <v>56</v>
      </c>
      <c r="F21" s="38">
        <v>3</v>
      </c>
      <c r="G21" s="38">
        <v>6</v>
      </c>
      <c r="H21" s="15">
        <v>3819</v>
      </c>
      <c r="I21" s="15">
        <v>5118</v>
      </c>
      <c r="J21" s="23">
        <v>1000</v>
      </c>
      <c r="K21" s="23">
        <v>1327</v>
      </c>
      <c r="L21" s="65">
        <f>(H21/I21*100)-100</f>
        <v>-25.381008206330606</v>
      </c>
      <c r="M21" s="15">
        <f>H21/G21</f>
        <v>636.5</v>
      </c>
      <c r="N21" s="38">
        <v>6</v>
      </c>
      <c r="O21" s="23">
        <v>4900</v>
      </c>
      <c r="P21" s="23">
        <v>6714</v>
      </c>
      <c r="Q21" s="23">
        <v>1348</v>
      </c>
      <c r="R21" s="23">
        <v>1778</v>
      </c>
      <c r="S21" s="67">
        <f>(O21/P21*100)-100</f>
        <v>-27.018170985999404</v>
      </c>
      <c r="T21" s="81">
        <v>19203</v>
      </c>
      <c r="U21" s="15">
        <f>O21/N21</f>
        <v>816.6666666666666</v>
      </c>
      <c r="V21" s="81">
        <f>SUM(T21,O21)</f>
        <v>24103</v>
      </c>
      <c r="W21" s="81">
        <v>5195</v>
      </c>
      <c r="X21" s="82">
        <f>SUM(W21,Q21)</f>
        <v>6543</v>
      </c>
    </row>
    <row r="22" spans="1:24" ht="12.75">
      <c r="A22" s="76">
        <v>9</v>
      </c>
      <c r="B22" s="76">
        <v>10</v>
      </c>
      <c r="C22" s="4" t="s">
        <v>59</v>
      </c>
      <c r="D22" s="16" t="s">
        <v>48</v>
      </c>
      <c r="E22" s="16" t="s">
        <v>49</v>
      </c>
      <c r="F22" s="38">
        <v>6</v>
      </c>
      <c r="G22" s="38">
        <v>8</v>
      </c>
      <c r="H22" s="15">
        <v>3185</v>
      </c>
      <c r="I22" s="15">
        <v>4423</v>
      </c>
      <c r="J22" s="23">
        <v>757</v>
      </c>
      <c r="K22" s="23">
        <v>1011</v>
      </c>
      <c r="L22" s="65">
        <f>(H22/I22*100)-100</f>
        <v>-27.99005200090437</v>
      </c>
      <c r="M22" s="15">
        <f>H22/G22</f>
        <v>398.125</v>
      </c>
      <c r="N22" s="77">
        <v>8</v>
      </c>
      <c r="O22" s="15">
        <v>4401</v>
      </c>
      <c r="P22" s="15">
        <v>6282</v>
      </c>
      <c r="Q22" s="15">
        <v>1090</v>
      </c>
      <c r="R22" s="15">
        <v>1508</v>
      </c>
      <c r="S22" s="67">
        <f>(O22/P22*100)-100</f>
        <v>-29.94269340974212</v>
      </c>
      <c r="T22" s="92">
        <v>47957</v>
      </c>
      <c r="U22" s="15">
        <f>O22/N22</f>
        <v>550.125</v>
      </c>
      <c r="V22" s="81">
        <f>SUM(T22,O22)</f>
        <v>52358</v>
      </c>
      <c r="W22" s="81">
        <v>12327</v>
      </c>
      <c r="X22" s="82">
        <f>SUM(W22,Q22)</f>
        <v>13417</v>
      </c>
    </row>
    <row r="23" spans="1:24" ht="12.75">
      <c r="A23" s="76">
        <v>10</v>
      </c>
      <c r="B23" s="76">
        <v>7</v>
      </c>
      <c r="C23" s="4" t="s">
        <v>61</v>
      </c>
      <c r="D23" s="16" t="s">
        <v>47</v>
      </c>
      <c r="E23" s="16" t="s">
        <v>42</v>
      </c>
      <c r="F23" s="38">
        <v>5</v>
      </c>
      <c r="G23" s="38">
        <v>10</v>
      </c>
      <c r="H23" s="25">
        <v>3140</v>
      </c>
      <c r="I23" s="25">
        <v>6168</v>
      </c>
      <c r="J23" s="93">
        <v>771</v>
      </c>
      <c r="K23" s="93">
        <v>1465</v>
      </c>
      <c r="L23" s="65">
        <f>(H23/I23*100)-100</f>
        <v>-49.092088197146566</v>
      </c>
      <c r="M23" s="15">
        <f>H23/G23</f>
        <v>314</v>
      </c>
      <c r="N23" s="77">
        <v>10</v>
      </c>
      <c r="O23" s="23">
        <v>4132</v>
      </c>
      <c r="P23" s="23">
        <v>8379</v>
      </c>
      <c r="Q23" s="23">
        <v>1058</v>
      </c>
      <c r="R23" s="23">
        <v>2067</v>
      </c>
      <c r="S23" s="67">
        <f>(O23/P23*100)-100</f>
        <v>-50.68623940804392</v>
      </c>
      <c r="T23" s="81">
        <v>59032</v>
      </c>
      <c r="U23" s="15">
        <f>O23/N23</f>
        <v>413.2</v>
      </c>
      <c r="V23" s="81">
        <f>SUM(T23,O23)</f>
        <v>63164</v>
      </c>
      <c r="W23" s="81">
        <v>15400</v>
      </c>
      <c r="X23" s="82">
        <f>SUM(W23,Q23)</f>
        <v>16458</v>
      </c>
    </row>
    <row r="24" spans="1:24" ht="12.75">
      <c r="A24" s="76">
        <v>11</v>
      </c>
      <c r="B24" s="52">
        <v>12</v>
      </c>
      <c r="C24" s="4" t="s">
        <v>65</v>
      </c>
      <c r="D24" s="16" t="s">
        <v>48</v>
      </c>
      <c r="E24" s="16" t="s">
        <v>49</v>
      </c>
      <c r="F24" s="38">
        <v>4</v>
      </c>
      <c r="G24" s="38">
        <v>1</v>
      </c>
      <c r="H24" s="25">
        <v>2490</v>
      </c>
      <c r="I24" s="25">
        <v>2918</v>
      </c>
      <c r="J24" s="25">
        <v>540</v>
      </c>
      <c r="K24" s="25">
        <v>621</v>
      </c>
      <c r="L24" s="65">
        <f>(H24/I24*100)-100</f>
        <v>-14.667580534612739</v>
      </c>
      <c r="M24" s="15">
        <f>H24/G24</f>
        <v>2490</v>
      </c>
      <c r="N24" s="77">
        <v>1</v>
      </c>
      <c r="O24" s="23">
        <v>3337</v>
      </c>
      <c r="P24" s="23">
        <v>4096</v>
      </c>
      <c r="Q24" s="23">
        <v>750</v>
      </c>
      <c r="R24" s="23">
        <v>912</v>
      </c>
      <c r="S24" s="67">
        <f>(O24/P24*100)-100</f>
        <v>-18.5302734375</v>
      </c>
      <c r="T24" s="81">
        <v>14771</v>
      </c>
      <c r="U24" s="15">
        <f>O24/N24</f>
        <v>3337</v>
      </c>
      <c r="V24" s="81">
        <f>SUM(T24,O24)</f>
        <v>18108</v>
      </c>
      <c r="W24" s="81">
        <v>3576</v>
      </c>
      <c r="X24" s="82">
        <f>SUM(W24,Q24)</f>
        <v>4326</v>
      </c>
    </row>
    <row r="25" spans="1:24" ht="12.75" customHeight="1">
      <c r="A25" s="52">
        <v>12</v>
      </c>
      <c r="B25" s="76">
        <v>11</v>
      </c>
      <c r="C25" s="4" t="s">
        <v>62</v>
      </c>
      <c r="D25" s="16" t="s">
        <v>48</v>
      </c>
      <c r="E25" s="16" t="s">
        <v>45</v>
      </c>
      <c r="F25" s="38">
        <v>5</v>
      </c>
      <c r="G25" s="38">
        <v>3</v>
      </c>
      <c r="H25" s="25">
        <v>2601</v>
      </c>
      <c r="I25" s="25">
        <v>3311</v>
      </c>
      <c r="J25" s="25">
        <v>660</v>
      </c>
      <c r="K25" s="25">
        <v>836</v>
      </c>
      <c r="L25" s="65">
        <f>(H25/I25*100)-100</f>
        <v>-21.44367260646331</v>
      </c>
      <c r="M25" s="15">
        <f>H25/G25</f>
        <v>867</v>
      </c>
      <c r="N25" s="39">
        <v>3</v>
      </c>
      <c r="O25" s="15">
        <v>3294</v>
      </c>
      <c r="P25" s="15">
        <v>4510</v>
      </c>
      <c r="Q25" s="25">
        <v>904</v>
      </c>
      <c r="R25" s="25">
        <v>1180</v>
      </c>
      <c r="S25" s="67">
        <f>(O25/P25*100)-100</f>
        <v>-26.962305986696236</v>
      </c>
      <c r="T25" s="98">
        <v>23765</v>
      </c>
      <c r="U25" s="15">
        <f>O25/N25</f>
        <v>1098</v>
      </c>
      <c r="V25" s="81">
        <f>SUM(T25,O25)</f>
        <v>27059</v>
      </c>
      <c r="W25" s="81">
        <v>6503</v>
      </c>
      <c r="X25" s="82">
        <f>SUM(W25,Q25)</f>
        <v>7407</v>
      </c>
    </row>
    <row r="26" spans="1:24" ht="12.75" customHeight="1">
      <c r="A26" s="76">
        <v>13</v>
      </c>
      <c r="B26" s="76">
        <v>14</v>
      </c>
      <c r="C26" s="4" t="s">
        <v>63</v>
      </c>
      <c r="D26" s="16" t="s">
        <v>48</v>
      </c>
      <c r="E26" s="16" t="s">
        <v>49</v>
      </c>
      <c r="F26" s="38">
        <v>5</v>
      </c>
      <c r="G26" s="38">
        <v>1</v>
      </c>
      <c r="H26" s="15">
        <v>1924</v>
      </c>
      <c r="I26" s="15">
        <v>1955</v>
      </c>
      <c r="J26" s="15">
        <v>422</v>
      </c>
      <c r="K26" s="15">
        <v>360</v>
      </c>
      <c r="L26" s="65">
        <f>(H26/I26*100)-100</f>
        <v>-1.5856777493606131</v>
      </c>
      <c r="M26" s="15">
        <f>H26/G26</f>
        <v>1924</v>
      </c>
      <c r="N26" s="77">
        <v>1</v>
      </c>
      <c r="O26" s="15">
        <v>2942</v>
      </c>
      <c r="P26" s="15">
        <v>3448</v>
      </c>
      <c r="Q26" s="15">
        <v>673</v>
      </c>
      <c r="R26" s="15">
        <v>660</v>
      </c>
      <c r="S26" s="67">
        <f>(O26/P26*100)-100</f>
        <v>-14.675174013921108</v>
      </c>
      <c r="T26" s="96">
        <v>23736</v>
      </c>
      <c r="U26" s="15">
        <f>O26/N26</f>
        <v>2942</v>
      </c>
      <c r="V26" s="81">
        <f>SUM(T26,O26)</f>
        <v>26678</v>
      </c>
      <c r="W26" s="81">
        <v>4926</v>
      </c>
      <c r="X26" s="82">
        <f>SUM(W26,Q26)</f>
        <v>5599</v>
      </c>
    </row>
    <row r="27" spans="1:24" ht="12.75">
      <c r="A27" s="76">
        <v>14</v>
      </c>
      <c r="B27" s="76">
        <v>15</v>
      </c>
      <c r="C27" s="4" t="s">
        <v>57</v>
      </c>
      <c r="D27" s="16" t="s">
        <v>44</v>
      </c>
      <c r="E27" s="16" t="s">
        <v>45</v>
      </c>
      <c r="F27" s="38">
        <v>7</v>
      </c>
      <c r="G27" s="38">
        <v>6</v>
      </c>
      <c r="H27" s="23">
        <v>1930</v>
      </c>
      <c r="I27" s="23">
        <v>2230</v>
      </c>
      <c r="J27" s="93">
        <v>432</v>
      </c>
      <c r="K27" s="93">
        <v>483</v>
      </c>
      <c r="L27" s="65">
        <f>(H27/I27*100)-100</f>
        <v>-13.45291479820628</v>
      </c>
      <c r="M27" s="15">
        <f>H27/G27</f>
        <v>321.6666666666667</v>
      </c>
      <c r="N27" s="77">
        <v>6</v>
      </c>
      <c r="O27" s="15">
        <v>2601</v>
      </c>
      <c r="P27" s="15">
        <v>3103</v>
      </c>
      <c r="Q27" s="15">
        <v>600</v>
      </c>
      <c r="R27" s="15">
        <v>700</v>
      </c>
      <c r="S27" s="67">
        <f>(O27/P27*100)-100</f>
        <v>-16.177892362230097</v>
      </c>
      <c r="T27" s="83">
        <v>51961</v>
      </c>
      <c r="U27" s="15">
        <f>O27/N27</f>
        <v>433.5</v>
      </c>
      <c r="V27" s="81">
        <f>SUM(T27,O27)</f>
        <v>54562</v>
      </c>
      <c r="W27" s="81">
        <v>13422</v>
      </c>
      <c r="X27" s="82">
        <f>SUM(W27,Q27)</f>
        <v>14022</v>
      </c>
    </row>
    <row r="28" spans="1:24" ht="12.75">
      <c r="A28" s="76">
        <v>15</v>
      </c>
      <c r="B28" s="76">
        <v>13</v>
      </c>
      <c r="C28" s="4" t="s">
        <v>54</v>
      </c>
      <c r="D28" s="16" t="s">
        <v>55</v>
      </c>
      <c r="E28" s="16" t="s">
        <v>56</v>
      </c>
      <c r="F28" s="38">
        <v>8</v>
      </c>
      <c r="G28" s="38">
        <v>6</v>
      </c>
      <c r="H28" s="25">
        <v>1622</v>
      </c>
      <c r="I28" s="25">
        <v>3052</v>
      </c>
      <c r="J28" s="23">
        <v>428</v>
      </c>
      <c r="K28" s="23">
        <v>823</v>
      </c>
      <c r="L28" s="65">
        <f>(H28/I28*100)-100</f>
        <v>-46.85452162516383</v>
      </c>
      <c r="M28" s="15">
        <f>H28/G28</f>
        <v>270.3333333333333</v>
      </c>
      <c r="N28" s="77">
        <v>6</v>
      </c>
      <c r="O28" s="23">
        <v>2006</v>
      </c>
      <c r="P28" s="23">
        <v>3727</v>
      </c>
      <c r="Q28" s="23">
        <v>540</v>
      </c>
      <c r="R28" s="23">
        <v>1015</v>
      </c>
      <c r="S28" s="67">
        <f>(O28/P28*100)-100</f>
        <v>-46.17654950362222</v>
      </c>
      <c r="T28" s="83">
        <v>81362</v>
      </c>
      <c r="U28" s="15">
        <f>O28/N28</f>
        <v>334.3333333333333</v>
      </c>
      <c r="V28" s="81">
        <f>SUM(T28,O28)</f>
        <v>83368</v>
      </c>
      <c r="W28" s="81">
        <v>22003</v>
      </c>
      <c r="X28" s="82">
        <f>SUM(W28,Q28)</f>
        <v>22543</v>
      </c>
    </row>
    <row r="29" spans="1:24" ht="12.75">
      <c r="A29" s="76">
        <v>16</v>
      </c>
      <c r="B29" s="76" t="s">
        <v>53</v>
      </c>
      <c r="C29" s="4" t="s">
        <v>73</v>
      </c>
      <c r="D29" s="16" t="s">
        <v>74</v>
      </c>
      <c r="E29" s="16" t="s">
        <v>49</v>
      </c>
      <c r="F29" s="38">
        <v>1</v>
      </c>
      <c r="G29" s="38">
        <v>1</v>
      </c>
      <c r="H29" s="25">
        <v>1006</v>
      </c>
      <c r="I29" s="25"/>
      <c r="J29" s="89">
        <v>226</v>
      </c>
      <c r="K29" s="89"/>
      <c r="L29" s="65"/>
      <c r="M29" s="15">
        <f>H29/G29</f>
        <v>1006</v>
      </c>
      <c r="N29" s="39">
        <v>1</v>
      </c>
      <c r="O29" s="23">
        <v>1576</v>
      </c>
      <c r="P29" s="23"/>
      <c r="Q29" s="23">
        <v>431</v>
      </c>
      <c r="R29" s="23"/>
      <c r="S29" s="67"/>
      <c r="T29" s="91">
        <v>1132</v>
      </c>
      <c r="U29" s="15">
        <f>O29/N29</f>
        <v>1576</v>
      </c>
      <c r="V29" s="81">
        <f>SUM(T29,O29)</f>
        <v>2708</v>
      </c>
      <c r="W29" s="81">
        <v>425</v>
      </c>
      <c r="X29" s="82">
        <f>SUM(W29,Q29)</f>
        <v>856</v>
      </c>
    </row>
    <row r="30" spans="1:24" ht="12.75">
      <c r="A30" s="76">
        <v>17</v>
      </c>
      <c r="B30" s="76" t="s">
        <v>53</v>
      </c>
      <c r="C30" s="4" t="s">
        <v>75</v>
      </c>
      <c r="D30" s="16" t="s">
        <v>48</v>
      </c>
      <c r="E30" s="16" t="s">
        <v>49</v>
      </c>
      <c r="F30" s="38">
        <v>1</v>
      </c>
      <c r="G30" s="38">
        <v>1</v>
      </c>
      <c r="H30" s="15">
        <v>564</v>
      </c>
      <c r="I30" s="15"/>
      <c r="J30" s="25">
        <v>123</v>
      </c>
      <c r="K30" s="25"/>
      <c r="L30" s="65"/>
      <c r="M30" s="15">
        <f>H30/G30</f>
        <v>564</v>
      </c>
      <c r="N30" s="77">
        <v>1</v>
      </c>
      <c r="O30" s="15">
        <v>1123</v>
      </c>
      <c r="P30" s="15"/>
      <c r="Q30" s="15">
        <v>264</v>
      </c>
      <c r="R30" s="15"/>
      <c r="S30" s="67"/>
      <c r="T30" s="91">
        <v>2212</v>
      </c>
      <c r="U30" s="15">
        <f>O30/N30</f>
        <v>1123</v>
      </c>
      <c r="V30" s="81">
        <f>SUM(T30,O30)</f>
        <v>3335</v>
      </c>
      <c r="W30" s="81">
        <v>752</v>
      </c>
      <c r="X30" s="82">
        <f>SUM(W30,Q30)</f>
        <v>1016</v>
      </c>
    </row>
    <row r="31" spans="1:24" ht="12.75">
      <c r="A31" s="76">
        <v>18</v>
      </c>
      <c r="B31" s="76">
        <v>16</v>
      </c>
      <c r="C31" s="4" t="s">
        <v>52</v>
      </c>
      <c r="D31" s="16" t="s">
        <v>46</v>
      </c>
      <c r="E31" s="16" t="s">
        <v>42</v>
      </c>
      <c r="F31" s="38">
        <v>10</v>
      </c>
      <c r="G31" s="38">
        <v>15</v>
      </c>
      <c r="H31" s="25">
        <v>695</v>
      </c>
      <c r="I31" s="25">
        <v>1899</v>
      </c>
      <c r="J31" s="90">
        <v>179</v>
      </c>
      <c r="K31" s="90">
        <v>444</v>
      </c>
      <c r="L31" s="65">
        <f>(H31/I31*100)-100</f>
        <v>-63.401790416008424</v>
      </c>
      <c r="M31" s="15">
        <f>H31/G31</f>
        <v>46.333333333333336</v>
      </c>
      <c r="N31" s="77">
        <v>15</v>
      </c>
      <c r="O31" s="80">
        <v>971</v>
      </c>
      <c r="P31" s="80">
        <v>2625</v>
      </c>
      <c r="Q31" s="80">
        <v>262</v>
      </c>
      <c r="R31" s="80">
        <v>637</v>
      </c>
      <c r="S31" s="67">
        <f>(O31/P31*100)-100</f>
        <v>-63.00952380952381</v>
      </c>
      <c r="T31" s="91">
        <v>391431</v>
      </c>
      <c r="U31" s="15">
        <f>O31/N31</f>
        <v>64.73333333333333</v>
      </c>
      <c r="V31" s="81">
        <f>SUM(T31,O31)</f>
        <v>392402</v>
      </c>
      <c r="W31" s="81">
        <v>92129</v>
      </c>
      <c r="X31" s="82">
        <f>SUM(W31,Q31)</f>
        <v>92391</v>
      </c>
    </row>
    <row r="32" spans="1:24" ht="12.75">
      <c r="A32" s="76">
        <v>19</v>
      </c>
      <c r="B32" s="76"/>
      <c r="C32" s="4"/>
      <c r="D32" s="16"/>
      <c r="E32" s="16"/>
      <c r="F32" s="38"/>
      <c r="G32" s="38"/>
      <c r="H32" s="15"/>
      <c r="I32" s="15"/>
      <c r="J32" s="15"/>
      <c r="K32" s="15"/>
      <c r="L32" s="65"/>
      <c r="M32" s="15"/>
      <c r="N32" s="77"/>
      <c r="O32" s="23"/>
      <c r="P32" s="23"/>
      <c r="Q32" s="23"/>
      <c r="R32" s="23"/>
      <c r="S32" s="67"/>
      <c r="T32" s="91"/>
      <c r="U32" s="15"/>
      <c r="V32" s="81"/>
      <c r="W32" s="81"/>
      <c r="X32" s="82"/>
    </row>
    <row r="33" spans="1:24" ht="13.5" thickBot="1">
      <c r="A33" s="51">
        <v>20</v>
      </c>
      <c r="B33" s="76"/>
      <c r="C33" s="4"/>
      <c r="D33" s="16"/>
      <c r="E33" s="16"/>
      <c r="F33" s="38"/>
      <c r="G33" s="38"/>
      <c r="H33" s="15"/>
      <c r="I33" s="15"/>
      <c r="J33" s="15"/>
      <c r="K33" s="15"/>
      <c r="L33" s="65"/>
      <c r="M33" s="15"/>
      <c r="N33" s="94"/>
      <c r="O33" s="23"/>
      <c r="P33" s="23"/>
      <c r="Q33" s="15"/>
      <c r="R33" s="95"/>
      <c r="S33" s="67"/>
      <c r="T33" s="87"/>
      <c r="U33" s="15"/>
      <c r="V33" s="81"/>
      <c r="W33" s="81"/>
      <c r="X33" s="82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119</v>
      </c>
      <c r="H34" s="32">
        <f>SUM(H14:H33)</f>
        <v>102575</v>
      </c>
      <c r="I34" s="32">
        <v>158519</v>
      </c>
      <c r="J34" s="32">
        <f>SUM(J14:J33)</f>
        <v>24940</v>
      </c>
      <c r="K34" s="32">
        <v>37660</v>
      </c>
      <c r="L34" s="72">
        <f>(H34/I34*100)-100</f>
        <v>-35.29166850661434</v>
      </c>
      <c r="M34" s="33">
        <f>H34/G34</f>
        <v>861.9747899159664</v>
      </c>
      <c r="N34" s="35">
        <f>SUM(N14:N33)</f>
        <v>121</v>
      </c>
      <c r="O34" s="32">
        <f>SUM(O14:O33)</f>
        <v>136149</v>
      </c>
      <c r="P34" s="32">
        <v>218325</v>
      </c>
      <c r="Q34" s="32">
        <f>SUM(Q14:Q33)</f>
        <v>34330</v>
      </c>
      <c r="R34" s="32">
        <v>53361</v>
      </c>
      <c r="S34" s="72">
        <f>(O34/P34*100)-100</f>
        <v>-37.63929920989351</v>
      </c>
      <c r="T34" s="84">
        <f>SUM(T14:T33)</f>
        <v>1525386</v>
      </c>
      <c r="U34" s="33">
        <f>O34/N34</f>
        <v>1125.198347107438</v>
      </c>
      <c r="V34" s="86">
        <f>SUM(V14:V33)</f>
        <v>1661535</v>
      </c>
      <c r="W34" s="85">
        <f>SUM(W14:W33)</f>
        <v>382147</v>
      </c>
      <c r="X34" s="36">
        <f>SUM(X14:X33)</f>
        <v>416477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09 - Jan   11 - Jan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5">
        <f>'WEEKLY COMPETITIVE REPORT'!X4</f>
        <v>0.7568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08 - Jan   14 - Jan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2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39828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51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2</v>
      </c>
      <c r="C14" s="4" t="str">
        <f>'WEEKLY COMPETITIVE REPORT'!C14</f>
        <v>AUSTRALIA</v>
      </c>
      <c r="D14" s="4" t="str">
        <f>'WEEKLY COMPETITIVE REPORT'!D14</f>
        <v>FOX</v>
      </c>
      <c r="E14" s="4" t="str">
        <f>'WEEKLY COMPETITIVE REPORT'!E14</f>
        <v>CF</v>
      </c>
      <c r="F14" s="38">
        <f>'WEEKLY COMPETITIVE REPORT'!F14</f>
        <v>3</v>
      </c>
      <c r="G14" s="38">
        <f>'WEEKLY COMPETITIVE REPORT'!G14</f>
        <v>12</v>
      </c>
      <c r="H14" s="15">
        <f>'WEEKLY COMPETITIVE REPORT'!H14/X4</f>
        <v>32926.797040169135</v>
      </c>
      <c r="I14" s="15">
        <f>'WEEKLY COMPETITIVE REPORT'!I14/X4</f>
        <v>47019.027484143764</v>
      </c>
      <c r="J14" s="23">
        <f>'WEEKLY COMPETITIVE REPORT'!J14</f>
        <v>5977</v>
      </c>
      <c r="K14" s="23">
        <f>'WEEKLY COMPETITIVE REPORT'!K14</f>
        <v>8301</v>
      </c>
      <c r="L14" s="65">
        <f>'WEEKLY COMPETITIVE REPORT'!L14</f>
        <v>-29.97133543165468</v>
      </c>
      <c r="M14" s="15">
        <f aca="true" t="shared" si="0" ref="M14:M20">H14/G14</f>
        <v>2743.899753347428</v>
      </c>
      <c r="N14" s="38">
        <f>'WEEKLY COMPETITIVE REPORT'!N14</f>
        <v>12</v>
      </c>
      <c r="O14" s="15">
        <f>'WEEKLY COMPETITIVE REPORT'!O14/X4</f>
        <v>45636.89217758985</v>
      </c>
      <c r="P14" s="15">
        <f>'WEEKLY COMPETITIVE REPORT'!P14/X4</f>
        <v>67099.63002114165</v>
      </c>
      <c r="Q14" s="23">
        <f>'WEEKLY COMPETITIVE REPORT'!Q14</f>
        <v>8574</v>
      </c>
      <c r="R14" s="23">
        <f>'WEEKLY COMPETITIVE REPORT'!R14</f>
        <v>12261</v>
      </c>
      <c r="S14" s="65">
        <f>'WEEKLY COMPETITIVE REPORT'!S14</f>
        <v>-31.986372855989444</v>
      </c>
      <c r="T14" s="15">
        <f>'WEEKLY COMPETITIVE REPORT'!T14/X4</f>
        <v>159139.79915433403</v>
      </c>
      <c r="U14" s="15">
        <f aca="true" t="shared" si="1" ref="U14:U20">O14/N14</f>
        <v>3803.0743481324876</v>
      </c>
      <c r="V14" s="26">
        <f aca="true" t="shared" si="2" ref="V14:V20">O14+T14</f>
        <v>204776.69133192388</v>
      </c>
      <c r="W14" s="23">
        <f>'WEEKLY COMPETITIVE REPORT'!W14</f>
        <v>29427</v>
      </c>
      <c r="X14" s="57">
        <f>'WEEKLY COMPETITIVE REPORT'!X14</f>
        <v>38001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MADAGASCAR 2</v>
      </c>
      <c r="D15" s="4" t="str">
        <f>'WEEKLY COMPETITIVE REPORT'!D15</f>
        <v>UIP</v>
      </c>
      <c r="E15" s="4" t="str">
        <f>'WEEKLY COMPETITIVE REPORT'!E15</f>
        <v>Karantanija</v>
      </c>
      <c r="F15" s="38">
        <f>'WEEKLY COMPETITIVE REPORT'!F15</f>
        <v>5</v>
      </c>
      <c r="G15" s="38">
        <f>'WEEKLY COMPETITIVE REPORT'!G15</f>
        <v>21</v>
      </c>
      <c r="H15" s="15">
        <f>'WEEKLY COMPETITIVE REPORT'!H15/X4</f>
        <v>27106.236786469344</v>
      </c>
      <c r="I15" s="15">
        <f>'WEEKLY COMPETITIVE REPORT'!I15/X4</f>
        <v>52850.15856236786</v>
      </c>
      <c r="J15" s="23">
        <f>'WEEKLY COMPETITIVE REPORT'!J15</f>
        <v>5306</v>
      </c>
      <c r="K15" s="23">
        <f>'WEEKLY COMPETITIVE REPORT'!K15</f>
        <v>9871</v>
      </c>
      <c r="L15" s="65">
        <f>'WEEKLY COMPETITIVE REPORT'!L15</f>
        <v>-48.71115333650023</v>
      </c>
      <c r="M15" s="15">
        <f t="shared" si="0"/>
        <v>1290.773180308064</v>
      </c>
      <c r="N15" s="38">
        <f>'WEEKLY COMPETITIVE REPORT'!N15</f>
        <v>21</v>
      </c>
      <c r="O15" s="15">
        <f>'WEEKLY COMPETITIVE REPORT'!O15/X4</f>
        <v>32630.81395348837</v>
      </c>
      <c r="P15" s="15">
        <f>'WEEKLY COMPETITIVE REPORT'!P15/X4</f>
        <v>67747.09302325582</v>
      </c>
      <c r="Q15" s="23">
        <f>'WEEKLY COMPETITIVE REPORT'!Q15</f>
        <v>6491</v>
      </c>
      <c r="R15" s="23">
        <f>'WEEKLY COMPETITIVE REPORT'!R15</f>
        <v>12857</v>
      </c>
      <c r="S15" s="65">
        <f>'WEEKLY COMPETITIVE REPORT'!S15</f>
        <v>-51.83437030680111</v>
      </c>
      <c r="T15" s="15">
        <f>'WEEKLY COMPETITIVE REPORT'!T15/X4</f>
        <v>588155.3911205074</v>
      </c>
      <c r="U15" s="15">
        <f t="shared" si="1"/>
        <v>1553.848283499446</v>
      </c>
      <c r="V15" s="26">
        <f t="shared" si="2"/>
        <v>620786.2050739957</v>
      </c>
      <c r="W15" s="23">
        <f>'WEEKLY COMPETITIVE REPORT'!W15</f>
        <v>114189</v>
      </c>
      <c r="X15" s="57">
        <f>'WEEKLY COMPETITIVE REPORT'!X15</f>
        <v>120680</v>
      </c>
    </row>
    <row r="16" spans="1:24" ht="12.75">
      <c r="A16" s="51">
        <v>3</v>
      </c>
      <c r="B16" s="4">
        <f>'WEEKLY COMPETITIVE REPORT'!B16</f>
        <v>3</v>
      </c>
      <c r="C16" s="4" t="str">
        <f>'WEEKLY COMPETITIVE REPORT'!C16</f>
        <v>ROLE MODELS</v>
      </c>
      <c r="D16" s="4" t="str">
        <f>'WEEKLY COMPETITIVE REPORT'!D16</f>
        <v>INDEP</v>
      </c>
      <c r="E16" s="4" t="str">
        <f>'WEEKLY COMPETITIVE REPORT'!E16</f>
        <v>Karantanija</v>
      </c>
      <c r="F16" s="38">
        <f>'WEEKLY COMPETITIVE REPORT'!F16</f>
        <v>3</v>
      </c>
      <c r="G16" s="38">
        <f>'WEEKLY COMPETITIVE REPORT'!G16</f>
        <v>8</v>
      </c>
      <c r="H16" s="15">
        <f>'WEEKLY COMPETITIVE REPORT'!H16/X4</f>
        <v>14408.033826638477</v>
      </c>
      <c r="I16" s="15">
        <f>'WEEKLY COMPETITIVE REPORT'!I16/X4</f>
        <v>22788.054968287524</v>
      </c>
      <c r="J16" s="23">
        <f>'WEEKLY COMPETITIVE REPORT'!J16</f>
        <v>2688</v>
      </c>
      <c r="K16" s="23">
        <f>'WEEKLY COMPETITIVE REPORT'!K16</f>
        <v>4131</v>
      </c>
      <c r="L16" s="65">
        <f>'WEEKLY COMPETITIVE REPORT'!L16</f>
        <v>-36.773744636437435</v>
      </c>
      <c r="M16" s="15">
        <f t="shared" si="0"/>
        <v>1801.0042283298096</v>
      </c>
      <c r="N16" s="38">
        <f>'WEEKLY COMPETITIVE REPORT'!N16</f>
        <v>8</v>
      </c>
      <c r="O16" s="15">
        <f>'WEEKLY COMPETITIVE REPORT'!O16/X4</f>
        <v>18052.325581395347</v>
      </c>
      <c r="P16" s="15">
        <f>'WEEKLY COMPETITIVE REPORT'!P16/X4</f>
        <v>31371.564482029597</v>
      </c>
      <c r="Q16" s="23">
        <f>'WEEKLY COMPETITIVE REPORT'!Q16</f>
        <v>3525</v>
      </c>
      <c r="R16" s="23">
        <f>'WEEKLY COMPETITIVE REPORT'!R16</f>
        <v>5912</v>
      </c>
      <c r="S16" s="65">
        <f>'WEEKLY COMPETITIVE REPORT'!S16</f>
        <v>-42.456406368460954</v>
      </c>
      <c r="T16" s="15">
        <f>'WEEKLY COMPETITIVE REPORT'!T16/X4</f>
        <v>72358.61522198732</v>
      </c>
      <c r="U16" s="15">
        <f t="shared" si="1"/>
        <v>2256.5406976744184</v>
      </c>
      <c r="V16" s="26">
        <f t="shared" si="2"/>
        <v>90410.94080338266</v>
      </c>
      <c r="W16" s="23">
        <f>'WEEKLY COMPETITIVE REPORT'!W16</f>
        <v>14122</v>
      </c>
      <c r="X16" s="57">
        <f>'WEEKLY COMPETITIVE REPORT'!X16</f>
        <v>17647</v>
      </c>
    </row>
    <row r="17" spans="1:24" ht="12.75">
      <c r="A17" s="51">
        <v>4</v>
      </c>
      <c r="B17" s="4">
        <f>'WEEKLY COMPETITIVE REPORT'!B17</f>
        <v>4</v>
      </c>
      <c r="C17" s="4" t="str">
        <f>'WEEKLY COMPETITIVE REPORT'!C17</f>
        <v>ROCKNROLLA</v>
      </c>
      <c r="D17" s="4" t="str">
        <f>'WEEKLY COMPETITIVE REPORT'!D17</f>
        <v>WB</v>
      </c>
      <c r="E17" s="4" t="str">
        <f>'WEEKLY COMPETITIVE REPORT'!E17</f>
        <v>Blitz</v>
      </c>
      <c r="F17" s="38">
        <f>'WEEKLY COMPETITIVE REPORT'!F17</f>
        <v>2</v>
      </c>
      <c r="G17" s="38">
        <f>'WEEKLY COMPETITIVE REPORT'!G17</f>
        <v>8</v>
      </c>
      <c r="H17" s="15">
        <f>'WEEKLY COMPETITIVE REPORT'!H17/X4</f>
        <v>12961.152219873149</v>
      </c>
      <c r="I17" s="15">
        <f>'WEEKLY COMPETITIVE REPORT'!I17/X4</f>
        <v>14924.68287526427</v>
      </c>
      <c r="J17" s="23">
        <f>'WEEKLY COMPETITIVE REPORT'!J17</f>
        <v>2339</v>
      </c>
      <c r="K17" s="23">
        <f>'WEEKLY COMPETITIVE REPORT'!K17</f>
        <v>2666</v>
      </c>
      <c r="L17" s="65">
        <f>'WEEKLY COMPETITIVE REPORT'!L17</f>
        <v>-13.156263833554675</v>
      </c>
      <c r="M17" s="15">
        <f t="shared" si="0"/>
        <v>1620.1440274841436</v>
      </c>
      <c r="N17" s="38">
        <f>'WEEKLY COMPETITIVE REPORT'!N17</f>
        <v>8</v>
      </c>
      <c r="O17" s="15">
        <f>'WEEKLY COMPETITIVE REPORT'!O17/X4</f>
        <v>17439.2177589852</v>
      </c>
      <c r="P17" s="15">
        <f>'WEEKLY COMPETITIVE REPORT'!P17/X4</f>
        <v>22296.511627906977</v>
      </c>
      <c r="Q17" s="23">
        <f>'WEEKLY COMPETITIVE REPORT'!Q17</f>
        <v>3333</v>
      </c>
      <c r="R17" s="23">
        <f>'WEEKLY COMPETITIVE REPORT'!R17</f>
        <v>4173</v>
      </c>
      <c r="S17" s="65">
        <f>'WEEKLY COMPETITIVE REPORT'!S17</f>
        <v>-21.7849946663506</v>
      </c>
      <c r="T17" s="15">
        <f>'WEEKLY COMPETITIVE REPORT'!T17/X4</f>
        <v>24271.934460887947</v>
      </c>
      <c r="U17" s="15">
        <f t="shared" si="1"/>
        <v>2179.90221987315</v>
      </c>
      <c r="V17" s="26">
        <f t="shared" si="2"/>
        <v>41711.15221987315</v>
      </c>
      <c r="W17" s="23">
        <f>'WEEKLY COMPETITIVE REPORT'!W17</f>
        <v>4457</v>
      </c>
      <c r="X17" s="57">
        <f>'WEEKLY COMPETITIVE REPORT'!X17</f>
        <v>7790</v>
      </c>
    </row>
    <row r="18" spans="1:24" ht="13.5" customHeight="1">
      <c r="A18" s="51">
        <v>5</v>
      </c>
      <c r="B18" s="4">
        <f>'WEEKLY COMPETITIVE REPORT'!B18</f>
        <v>5</v>
      </c>
      <c r="C18" s="4" t="str">
        <f>'WEEKLY COMPETITIVE REPORT'!C18</f>
        <v>FOUR CHRISTMASES</v>
      </c>
      <c r="D18" s="4" t="str">
        <f>'WEEKLY COMPETITIVE REPORT'!D18</f>
        <v>WB</v>
      </c>
      <c r="E18" s="4" t="str">
        <f>'WEEKLY COMPETITIVE REPORT'!E18</f>
        <v>Blitz</v>
      </c>
      <c r="F18" s="38">
        <f>'WEEKLY COMPETITIVE REPORT'!F18</f>
        <v>4</v>
      </c>
      <c r="G18" s="38">
        <f>'WEEKLY COMPETITIVE REPORT'!G18</f>
        <v>6</v>
      </c>
      <c r="H18" s="15">
        <f>'WEEKLY COMPETITIVE REPORT'!H18/X4</f>
        <v>7749.735729386892</v>
      </c>
      <c r="I18" s="15">
        <f>'WEEKLY COMPETITIVE REPORT'!I18/X4</f>
        <v>16584.302325581393</v>
      </c>
      <c r="J18" s="23">
        <f>'WEEKLY COMPETITIVE REPORT'!J18</f>
        <v>1469</v>
      </c>
      <c r="K18" s="23">
        <f>'WEEKLY COMPETITIVE REPORT'!K18</f>
        <v>3065</v>
      </c>
      <c r="L18" s="65">
        <f>'WEEKLY COMPETITIVE REPORT'!L18</f>
        <v>-53.270655724643454</v>
      </c>
      <c r="M18" s="15">
        <f t="shared" si="0"/>
        <v>1291.622621564482</v>
      </c>
      <c r="N18" s="38">
        <f>'WEEKLY COMPETITIVE REPORT'!N18</f>
        <v>6</v>
      </c>
      <c r="O18" s="15">
        <f>'WEEKLY COMPETITIVE REPORT'!O18/X4</f>
        <v>9776.69133192389</v>
      </c>
      <c r="P18" s="15">
        <f>'WEEKLY COMPETITIVE REPORT'!P18/X4</f>
        <v>21679.43974630021</v>
      </c>
      <c r="Q18" s="23">
        <f>'WEEKLY COMPETITIVE REPORT'!Q18</f>
        <v>1924</v>
      </c>
      <c r="R18" s="23">
        <f>'WEEKLY COMPETITIVE REPORT'!R18</f>
        <v>4091</v>
      </c>
      <c r="S18" s="65">
        <f>'WEEKLY COMPETITIVE REPORT'!S18</f>
        <v>-54.90339489242397</v>
      </c>
      <c r="T18" s="15">
        <f>'WEEKLY COMPETITIVE REPORT'!T18/X4</f>
        <v>111987.31501057082</v>
      </c>
      <c r="U18" s="15">
        <f t="shared" si="1"/>
        <v>1629.4485553206484</v>
      </c>
      <c r="V18" s="26">
        <f t="shared" si="2"/>
        <v>121764.00634249471</v>
      </c>
      <c r="W18" s="23">
        <f>'WEEKLY COMPETITIVE REPORT'!W18</f>
        <v>22518</v>
      </c>
      <c r="X18" s="57">
        <f>'WEEKLY COMPETITIVE REPORT'!X18</f>
        <v>24442</v>
      </c>
    </row>
    <row r="19" spans="1:24" ht="12.75">
      <c r="A19" s="51">
        <v>6</v>
      </c>
      <c r="B19" s="4">
        <f>'WEEKLY COMPETITIVE REPORT'!B19</f>
        <v>8</v>
      </c>
      <c r="C19" s="4" t="str">
        <f>'WEEKLY COMPETITIVE REPORT'!C19</f>
        <v>VICKY CRISTINA BARCELONA</v>
      </c>
      <c r="D19" s="4" t="str">
        <f>'WEEKLY COMPETITIVE REPORT'!D19</f>
        <v>INDEP</v>
      </c>
      <c r="E19" s="4" t="str">
        <f>'WEEKLY COMPETITIVE REPORT'!E19</f>
        <v>Cinemania</v>
      </c>
      <c r="F19" s="38">
        <f>'WEEKLY COMPETITIVE REPORT'!F19</f>
        <v>7</v>
      </c>
      <c r="G19" s="38">
        <f>'WEEKLY COMPETITIVE REPORT'!G19</f>
        <v>2</v>
      </c>
      <c r="H19" s="15">
        <f>'WEEKLY COMPETITIVE REPORT'!H19/X4</f>
        <v>5367.336152219873</v>
      </c>
      <c r="I19" s="15">
        <f>'WEEKLY COMPETITIVE REPORT'!I19/X4</f>
        <v>6246.035940803383</v>
      </c>
      <c r="J19" s="23">
        <f>'WEEKLY COMPETITIVE REPORT'!J19</f>
        <v>933</v>
      </c>
      <c r="K19" s="23">
        <f>'WEEKLY COMPETITIVE REPORT'!K19</f>
        <v>1083</v>
      </c>
      <c r="L19" s="65">
        <f>'WEEKLY COMPETITIVE REPORT'!L19</f>
        <v>-14.068119314575839</v>
      </c>
      <c r="M19" s="15">
        <f t="shared" si="0"/>
        <v>2683.6680761099365</v>
      </c>
      <c r="N19" s="38">
        <f>'WEEKLY COMPETITIVE REPORT'!N19</f>
        <v>4</v>
      </c>
      <c r="O19" s="15">
        <f>'WEEKLY COMPETITIVE REPORT'!O19/X4</f>
        <v>8505.549682875264</v>
      </c>
      <c r="P19" s="15">
        <f>'WEEKLY COMPETITIVE REPORT'!P19/X4</f>
        <v>9767.441860465116</v>
      </c>
      <c r="Q19" s="23">
        <f>'WEEKLY COMPETITIVE REPORT'!Q19</f>
        <v>1537</v>
      </c>
      <c r="R19" s="23">
        <f>'WEEKLY COMPETITIVE REPORT'!R19</f>
        <v>1761</v>
      </c>
      <c r="S19" s="65">
        <f>'WEEKLY COMPETITIVE REPORT'!S19</f>
        <v>-12.919372294372295</v>
      </c>
      <c r="T19" s="15">
        <f>'WEEKLY COMPETITIVE REPORT'!T19/X4</f>
        <v>82260.83509513742</v>
      </c>
      <c r="U19" s="15">
        <f t="shared" si="1"/>
        <v>2126.387420718816</v>
      </c>
      <c r="V19" s="26">
        <f t="shared" si="2"/>
        <v>90766.38477801268</v>
      </c>
      <c r="W19" s="23">
        <f>'WEEKLY COMPETITIVE REPORT'!W19</f>
        <v>15663</v>
      </c>
      <c r="X19" s="57">
        <f>'WEEKLY COMPETITIVE REPORT'!X19</f>
        <v>17200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U2 3D</v>
      </c>
      <c r="D20" s="4" t="str">
        <f>'WEEKLY COMPETITIVE REPORT'!D20</f>
        <v>INDEP</v>
      </c>
      <c r="E20" s="4" t="str">
        <f>'WEEKLY COMPETITIVE REPORT'!E20</f>
        <v>Blitz</v>
      </c>
      <c r="F20" s="38">
        <f>'WEEKLY COMPETITIVE REPORT'!F20</f>
        <v>3</v>
      </c>
      <c r="G20" s="38">
        <f>'WEEKLY COMPETITIVE REPORT'!G20</f>
        <v>4</v>
      </c>
      <c r="H20" s="15">
        <f>'WEEKLY COMPETITIVE REPORT'!H20/X4</f>
        <v>4659.090909090909</v>
      </c>
      <c r="I20" s="15">
        <f>'WEEKLY COMPETITIVE REPORT'!I20/X4</f>
        <v>7987.579281183932</v>
      </c>
      <c r="J20" s="23">
        <f>'WEEKLY COMPETITIVE REPORT'!J20</f>
        <v>690</v>
      </c>
      <c r="K20" s="23">
        <f>'WEEKLY COMPETITIVE REPORT'!K20</f>
        <v>1173</v>
      </c>
      <c r="L20" s="65">
        <f>'WEEKLY COMPETITIVE REPORT'!L20</f>
        <v>-41.670802315963606</v>
      </c>
      <c r="M20" s="15">
        <f t="shared" si="0"/>
        <v>1164.7727272727273</v>
      </c>
      <c r="N20" s="38">
        <f>'WEEKLY COMPETITIVE REPORT'!N20</f>
        <v>4</v>
      </c>
      <c r="O20" s="15">
        <f>'WEEKLY COMPETITIVE REPORT'!O20/X4</f>
        <v>6523.520084566596</v>
      </c>
      <c r="P20" s="15">
        <f>'WEEKLY COMPETITIVE REPORT'!P20/X4</f>
        <v>11857.822410147992</v>
      </c>
      <c r="Q20" s="23">
        <f>'WEEKLY COMPETITIVE REPORT'!Q20</f>
        <v>1026</v>
      </c>
      <c r="R20" s="23">
        <f>'WEEKLY COMPETITIVE REPORT'!R20</f>
        <v>1849</v>
      </c>
      <c r="S20" s="65">
        <f>'WEEKLY COMPETITIVE REPORT'!S20</f>
        <v>-44.98551370626254</v>
      </c>
      <c r="T20" s="15">
        <f>'WEEKLY COMPETITIVE REPORT'!T20/X4</f>
        <v>30568.181818181816</v>
      </c>
      <c r="U20" s="15">
        <f t="shared" si="1"/>
        <v>1630.880021141649</v>
      </c>
      <c r="V20" s="26">
        <f t="shared" si="2"/>
        <v>37091.70190274841</v>
      </c>
      <c r="W20" s="23">
        <f>'WEEKLY COMPETITIVE REPORT'!W20</f>
        <v>5113</v>
      </c>
      <c r="X20" s="57">
        <f>'WEEKLY COMPETITIVE REPORT'!X20</f>
        <v>6139</v>
      </c>
    </row>
    <row r="21" spans="1:24" ht="12.75">
      <c r="A21" s="51">
        <v>8</v>
      </c>
      <c r="B21" s="4">
        <f>'WEEKLY COMPETITIVE REPORT'!B21</f>
        <v>9</v>
      </c>
      <c r="C21" s="4" t="str">
        <f>'WEEKLY COMPETITIVE REPORT'!C21</f>
        <v>BEDTIME STORIES</v>
      </c>
      <c r="D21" s="4" t="str">
        <f>'WEEKLY COMPETITIVE REPORT'!D21</f>
        <v>WDI</v>
      </c>
      <c r="E21" s="4" t="str">
        <f>'WEEKLY COMPETITIVE REPORT'!E21</f>
        <v>CENEX</v>
      </c>
      <c r="F21" s="38">
        <f>'WEEKLY COMPETITIVE REPORT'!F21</f>
        <v>3</v>
      </c>
      <c r="G21" s="38">
        <f>'WEEKLY COMPETITIVE REPORT'!G21</f>
        <v>6</v>
      </c>
      <c r="H21" s="15">
        <f>'WEEKLY COMPETITIVE REPORT'!H21/X4</f>
        <v>5046.247357293869</v>
      </c>
      <c r="I21" s="15">
        <f>'WEEKLY COMPETITIVE REPORT'!I21/X4</f>
        <v>6762.684989429175</v>
      </c>
      <c r="J21" s="23">
        <f>'WEEKLY COMPETITIVE REPORT'!J21</f>
        <v>1000</v>
      </c>
      <c r="K21" s="23">
        <f>'WEEKLY COMPETITIVE REPORT'!K21</f>
        <v>1327</v>
      </c>
      <c r="L21" s="65">
        <f>'WEEKLY COMPETITIVE REPORT'!L21</f>
        <v>-25.381008206330606</v>
      </c>
      <c r="M21" s="15">
        <f aca="true" t="shared" si="3" ref="M21:M33">H21/G21</f>
        <v>841.0412262156448</v>
      </c>
      <c r="N21" s="38">
        <f>'WEEKLY COMPETITIVE REPORT'!N21</f>
        <v>6</v>
      </c>
      <c r="O21" s="15">
        <f>'WEEKLY COMPETITIVE REPORT'!O21/X4</f>
        <v>6474.630021141649</v>
      </c>
      <c r="P21" s="15">
        <f>'WEEKLY COMPETITIVE REPORT'!P21/X4</f>
        <v>8871.564482029598</v>
      </c>
      <c r="Q21" s="23">
        <f>'WEEKLY COMPETITIVE REPORT'!Q21</f>
        <v>1348</v>
      </c>
      <c r="R21" s="23">
        <f>'WEEKLY COMPETITIVE REPORT'!R21</f>
        <v>1778</v>
      </c>
      <c r="S21" s="65">
        <f>'WEEKLY COMPETITIVE REPORT'!S21</f>
        <v>-27.018170985999404</v>
      </c>
      <c r="T21" s="15">
        <f>'WEEKLY COMPETITIVE REPORT'!T21/X4</f>
        <v>25373.942917547567</v>
      </c>
      <c r="U21" s="15">
        <f aca="true" t="shared" si="4" ref="U21:U33">O21/N21</f>
        <v>1079.1050035236083</v>
      </c>
      <c r="V21" s="26">
        <f aca="true" t="shared" si="5" ref="V21:V33">O21+T21</f>
        <v>31848.572938689216</v>
      </c>
      <c r="W21" s="23">
        <f>'WEEKLY COMPETITIVE REPORT'!W21</f>
        <v>5195</v>
      </c>
      <c r="X21" s="57">
        <f>'WEEKLY COMPETITIVE REPORT'!X21</f>
        <v>6543</v>
      </c>
    </row>
    <row r="22" spans="1:24" ht="12.75">
      <c r="A22" s="51">
        <v>9</v>
      </c>
      <c r="B22" s="4">
        <f>'WEEKLY COMPETITIVE REPORT'!B22</f>
        <v>10</v>
      </c>
      <c r="C22" s="4" t="str">
        <f>'WEEKLY COMPETITIVE REPORT'!C22</f>
        <v>BURN AFTER READING</v>
      </c>
      <c r="D22" s="4" t="str">
        <f>'WEEKLY COMPETITIVE REPORT'!D22</f>
        <v>INDEP</v>
      </c>
      <c r="E22" s="4" t="str">
        <f>'WEEKLY COMPETITIVE REPORT'!E22</f>
        <v>Cinemania</v>
      </c>
      <c r="F22" s="38">
        <f>'WEEKLY COMPETITIVE REPORT'!F22</f>
        <v>6</v>
      </c>
      <c r="G22" s="38">
        <f>'WEEKLY COMPETITIVE REPORT'!G22</f>
        <v>8</v>
      </c>
      <c r="H22" s="15">
        <f>'WEEKLY COMPETITIVE REPORT'!H22/X4</f>
        <v>4208.509513742072</v>
      </c>
      <c r="I22" s="15">
        <f>'WEEKLY COMPETITIVE REPORT'!I22/X4</f>
        <v>5844.344608879493</v>
      </c>
      <c r="J22" s="23">
        <f>'WEEKLY COMPETITIVE REPORT'!J22</f>
        <v>757</v>
      </c>
      <c r="K22" s="23">
        <f>'WEEKLY COMPETITIVE REPORT'!K22</f>
        <v>1011</v>
      </c>
      <c r="L22" s="65">
        <f>'WEEKLY COMPETITIVE REPORT'!L22</f>
        <v>-27.99005200090437</v>
      </c>
      <c r="M22" s="15">
        <f t="shared" si="3"/>
        <v>526.063689217759</v>
      </c>
      <c r="N22" s="38">
        <f>'WEEKLY COMPETITIVE REPORT'!N22</f>
        <v>8</v>
      </c>
      <c r="O22" s="15">
        <f>'WEEKLY COMPETITIVE REPORT'!O22/X4</f>
        <v>5815.274841437632</v>
      </c>
      <c r="P22" s="15">
        <f>'WEEKLY COMPETITIVE REPORT'!P22/X4</f>
        <v>8300.739957716702</v>
      </c>
      <c r="Q22" s="23">
        <f>'WEEKLY COMPETITIVE REPORT'!Q22</f>
        <v>1090</v>
      </c>
      <c r="R22" s="23">
        <f>'WEEKLY COMPETITIVE REPORT'!R22</f>
        <v>1508</v>
      </c>
      <c r="S22" s="65">
        <f>'WEEKLY COMPETITIVE REPORT'!S22</f>
        <v>-29.94269340974212</v>
      </c>
      <c r="T22" s="15">
        <f>'WEEKLY COMPETITIVE REPORT'!T22/X4</f>
        <v>63368.12896405919</v>
      </c>
      <c r="U22" s="15">
        <f t="shared" si="4"/>
        <v>726.909355179704</v>
      </c>
      <c r="V22" s="26">
        <f t="shared" si="5"/>
        <v>69183.40380549683</v>
      </c>
      <c r="W22" s="23">
        <f>'WEEKLY COMPETITIVE REPORT'!W22</f>
        <v>12327</v>
      </c>
      <c r="X22" s="57">
        <f>'WEEKLY COMPETITIVE REPORT'!X22</f>
        <v>13417</v>
      </c>
    </row>
    <row r="23" spans="1:24" ht="12.75">
      <c r="A23" s="51">
        <v>10</v>
      </c>
      <c r="B23" s="4">
        <f>'WEEKLY COMPETITIVE REPORT'!B23</f>
        <v>7</v>
      </c>
      <c r="C23" s="4" t="str">
        <f>'WEEKLY COMPETITIVE REPORT'!C23</f>
        <v>THE DAY THE EARTH STOOD STILL</v>
      </c>
      <c r="D23" s="4" t="str">
        <f>'WEEKLY COMPETITIVE REPORT'!D23</f>
        <v>FOX</v>
      </c>
      <c r="E23" s="4" t="str">
        <f>'WEEKLY COMPETITIVE REPORT'!E23</f>
        <v>CF</v>
      </c>
      <c r="F23" s="38">
        <f>'WEEKLY COMPETITIVE REPORT'!F23</f>
        <v>5</v>
      </c>
      <c r="G23" s="38">
        <f>'WEEKLY COMPETITIVE REPORT'!G23</f>
        <v>10</v>
      </c>
      <c r="H23" s="15">
        <f>'WEEKLY COMPETITIVE REPORT'!H23/X4</f>
        <v>4149.048625792811</v>
      </c>
      <c r="I23" s="15">
        <f>'WEEKLY COMPETITIVE REPORT'!I23/X4</f>
        <v>8150.105708245243</v>
      </c>
      <c r="J23" s="23">
        <f>'WEEKLY COMPETITIVE REPORT'!J23</f>
        <v>771</v>
      </c>
      <c r="K23" s="23">
        <f>'WEEKLY COMPETITIVE REPORT'!K23</f>
        <v>1465</v>
      </c>
      <c r="L23" s="65">
        <f>'WEEKLY COMPETITIVE REPORT'!L23</f>
        <v>-49.092088197146566</v>
      </c>
      <c r="M23" s="15">
        <f t="shared" si="3"/>
        <v>414.90486257928114</v>
      </c>
      <c r="N23" s="38">
        <f>'WEEKLY COMPETITIVE REPORT'!N23</f>
        <v>10</v>
      </c>
      <c r="O23" s="15">
        <f>'WEEKLY COMPETITIVE REPORT'!O23/X4</f>
        <v>5459.830866807611</v>
      </c>
      <c r="P23" s="15">
        <f>'WEEKLY COMPETITIVE REPORT'!P23/X4</f>
        <v>11071.61733615222</v>
      </c>
      <c r="Q23" s="23">
        <f>'WEEKLY COMPETITIVE REPORT'!Q23</f>
        <v>1058</v>
      </c>
      <c r="R23" s="23">
        <f>'WEEKLY COMPETITIVE REPORT'!R23</f>
        <v>2067</v>
      </c>
      <c r="S23" s="65">
        <f>'WEEKLY COMPETITIVE REPORT'!S23</f>
        <v>-50.68623940804392</v>
      </c>
      <c r="T23" s="15">
        <f>'WEEKLY COMPETITIVE REPORT'!T23/X4</f>
        <v>78002.11416490487</v>
      </c>
      <c r="U23" s="15">
        <f t="shared" si="4"/>
        <v>545.9830866807611</v>
      </c>
      <c r="V23" s="26">
        <f t="shared" si="5"/>
        <v>83461.94503171247</v>
      </c>
      <c r="W23" s="23">
        <f>'WEEKLY COMPETITIVE REPORT'!W23</f>
        <v>15400</v>
      </c>
      <c r="X23" s="57">
        <f>'WEEKLY COMPETITIVE REPORT'!X23</f>
        <v>16458</v>
      </c>
    </row>
    <row r="24" spans="1:24" ht="12.75">
      <c r="A24" s="51">
        <v>11</v>
      </c>
      <c r="B24" s="4">
        <f>'WEEKLY COMPETITIVE REPORT'!B24</f>
        <v>12</v>
      </c>
      <c r="C24" s="4" t="str">
        <f>'WEEKLY COMPETITIVE REPORT'!C24</f>
        <v>EL ORFANATO</v>
      </c>
      <c r="D24" s="4" t="str">
        <f>'WEEKLY COMPETITIVE REPORT'!D24</f>
        <v>INDEP</v>
      </c>
      <c r="E24" s="4" t="str">
        <f>'WEEKLY COMPETITIVE REPORT'!E24</f>
        <v>Cinemania</v>
      </c>
      <c r="F24" s="38">
        <f>'WEEKLY COMPETITIVE REPORT'!F24</f>
        <v>4</v>
      </c>
      <c r="G24" s="38">
        <f>'WEEKLY COMPETITIVE REPORT'!G24</f>
        <v>1</v>
      </c>
      <c r="H24" s="15">
        <f>'WEEKLY COMPETITIVE REPORT'!H24/X4</f>
        <v>3290.169133192389</v>
      </c>
      <c r="I24" s="15">
        <f>'WEEKLY COMPETITIVE REPORT'!I24/X4</f>
        <v>3855.7082452431287</v>
      </c>
      <c r="J24" s="23">
        <f>'WEEKLY COMPETITIVE REPORT'!J24</f>
        <v>540</v>
      </c>
      <c r="K24" s="23">
        <f>'WEEKLY COMPETITIVE REPORT'!K24</f>
        <v>621</v>
      </c>
      <c r="L24" s="65">
        <f>'WEEKLY COMPETITIVE REPORT'!L24</f>
        <v>-14.667580534612739</v>
      </c>
      <c r="M24" s="15">
        <f t="shared" si="3"/>
        <v>3290.169133192389</v>
      </c>
      <c r="N24" s="38">
        <f>'WEEKLY COMPETITIVE REPORT'!N24</f>
        <v>1</v>
      </c>
      <c r="O24" s="15">
        <f>'WEEKLY COMPETITIVE REPORT'!O24/X4</f>
        <v>4409.355179704016</v>
      </c>
      <c r="P24" s="15">
        <f>'WEEKLY COMPETITIVE REPORT'!P24/X4</f>
        <v>5412.262156448202</v>
      </c>
      <c r="Q24" s="23">
        <f>'WEEKLY COMPETITIVE REPORT'!Q24</f>
        <v>750</v>
      </c>
      <c r="R24" s="23">
        <f>'WEEKLY COMPETITIVE REPORT'!R24</f>
        <v>912</v>
      </c>
      <c r="S24" s="65">
        <f>'WEEKLY COMPETITIVE REPORT'!S24</f>
        <v>-18.5302734375</v>
      </c>
      <c r="T24" s="15">
        <f>'WEEKLY COMPETITIVE REPORT'!T24/X4</f>
        <v>19517.706131078223</v>
      </c>
      <c r="U24" s="15">
        <f t="shared" si="4"/>
        <v>4409.355179704016</v>
      </c>
      <c r="V24" s="26">
        <f t="shared" si="5"/>
        <v>23927.06131078224</v>
      </c>
      <c r="W24" s="23">
        <f>'WEEKLY COMPETITIVE REPORT'!W24</f>
        <v>3576</v>
      </c>
      <c r="X24" s="57">
        <f>'WEEKLY COMPETITIVE REPORT'!X24</f>
        <v>4326</v>
      </c>
    </row>
    <row r="25" spans="1:24" ht="12.75">
      <c r="A25" s="51">
        <v>12</v>
      </c>
      <c r="B25" s="4">
        <f>'WEEKLY COMPETITIVE REPORT'!B25</f>
        <v>11</v>
      </c>
      <c r="C25" s="4" t="str">
        <f>'WEEKLY COMPETITIVE REPORT'!C25</f>
        <v>THE WOMEN</v>
      </c>
      <c r="D25" s="4" t="str">
        <f>'WEEKLY COMPETITIVE REPORT'!D25</f>
        <v>INDEP</v>
      </c>
      <c r="E25" s="4" t="str">
        <f>'WEEKLY COMPETITIVE REPORT'!E25</f>
        <v>Blitz</v>
      </c>
      <c r="F25" s="38">
        <f>'WEEKLY COMPETITIVE REPORT'!F25</f>
        <v>5</v>
      </c>
      <c r="G25" s="38">
        <f>'WEEKLY COMPETITIVE REPORT'!G25</f>
        <v>3</v>
      </c>
      <c r="H25" s="15">
        <f>'WEEKLY COMPETITIVE REPORT'!H25/X4</f>
        <v>3436.8393234672303</v>
      </c>
      <c r="I25" s="15">
        <f>'WEEKLY COMPETITIVE REPORT'!I25/X4</f>
        <v>4375</v>
      </c>
      <c r="J25" s="23">
        <f>'WEEKLY COMPETITIVE REPORT'!J25</f>
        <v>660</v>
      </c>
      <c r="K25" s="23">
        <f>'WEEKLY COMPETITIVE REPORT'!K25</f>
        <v>836</v>
      </c>
      <c r="L25" s="65">
        <f>'WEEKLY COMPETITIVE REPORT'!L25</f>
        <v>-21.44367260646331</v>
      </c>
      <c r="M25" s="15">
        <f t="shared" si="3"/>
        <v>1145.61310782241</v>
      </c>
      <c r="N25" s="38">
        <f>'WEEKLY COMPETITIVE REPORT'!N25</f>
        <v>3</v>
      </c>
      <c r="O25" s="15">
        <f>'WEEKLY COMPETITIVE REPORT'!O25/X4</f>
        <v>4352.536997885835</v>
      </c>
      <c r="P25" s="15">
        <f>'WEEKLY COMPETITIVE REPORT'!P25/X4</f>
        <v>5959.302325581395</v>
      </c>
      <c r="Q25" s="23">
        <f>'WEEKLY COMPETITIVE REPORT'!Q25</f>
        <v>904</v>
      </c>
      <c r="R25" s="23">
        <f>'WEEKLY COMPETITIVE REPORT'!R25</f>
        <v>1180</v>
      </c>
      <c r="S25" s="65">
        <f>'WEEKLY COMPETITIVE REPORT'!S25</f>
        <v>-26.962305986696236</v>
      </c>
      <c r="T25" s="15">
        <f>'WEEKLY COMPETITIVE REPORT'!T25/X4</f>
        <v>31401.955602536997</v>
      </c>
      <c r="U25" s="15">
        <f t="shared" si="4"/>
        <v>1450.845665961945</v>
      </c>
      <c r="V25" s="26">
        <f t="shared" si="5"/>
        <v>35754.49260042283</v>
      </c>
      <c r="W25" s="23">
        <f>'WEEKLY COMPETITIVE REPORT'!W25</f>
        <v>6503</v>
      </c>
      <c r="X25" s="57">
        <f>'WEEKLY COMPETITIVE REPORT'!X25</f>
        <v>7407</v>
      </c>
    </row>
    <row r="26" spans="1:24" ht="12.75" customHeight="1">
      <c r="A26" s="51">
        <v>13</v>
      </c>
      <c r="B26" s="4">
        <f>'WEEKLY COMPETITIVE REPORT'!B26</f>
        <v>14</v>
      </c>
      <c r="C26" s="4" t="str">
        <f>'WEEKLY COMPETITIVE REPORT'!C26</f>
        <v>GOMORRA</v>
      </c>
      <c r="D26" s="4" t="str">
        <f>'WEEKLY COMPETITIVE REPORT'!D26</f>
        <v>INDEP</v>
      </c>
      <c r="E26" s="4" t="str">
        <f>'WEEKLY COMPETITIVE REPORT'!E26</f>
        <v>Cinemania</v>
      </c>
      <c r="F26" s="38">
        <f>'WEEKLY COMPETITIVE REPORT'!F26</f>
        <v>5</v>
      </c>
      <c r="G26" s="38">
        <f>'WEEKLY COMPETITIVE REPORT'!G26</f>
        <v>1</v>
      </c>
      <c r="H26" s="15">
        <f>'WEEKLY COMPETITIVE REPORT'!H26/X4</f>
        <v>2542.2832980972516</v>
      </c>
      <c r="I26" s="15">
        <f>'WEEKLY COMPETITIVE REPORT'!I26/X4</f>
        <v>2583.245243128964</v>
      </c>
      <c r="J26" s="23">
        <f>'WEEKLY COMPETITIVE REPORT'!J26</f>
        <v>422</v>
      </c>
      <c r="K26" s="23">
        <f>'WEEKLY COMPETITIVE REPORT'!K26</f>
        <v>360</v>
      </c>
      <c r="L26" s="65">
        <f>'WEEKLY COMPETITIVE REPORT'!L26</f>
        <v>-1.5856777493606131</v>
      </c>
      <c r="M26" s="15">
        <f t="shared" si="3"/>
        <v>2542.2832980972516</v>
      </c>
      <c r="N26" s="38">
        <f>'WEEKLY COMPETITIVE REPORT'!N26</f>
        <v>1</v>
      </c>
      <c r="O26" s="15">
        <f>'WEEKLY COMPETITIVE REPORT'!O26/X4</f>
        <v>3887.4207188160676</v>
      </c>
      <c r="P26" s="15">
        <f>'WEEKLY COMPETITIVE REPORT'!P26/X4</f>
        <v>4556.025369978858</v>
      </c>
      <c r="Q26" s="23">
        <f>'WEEKLY COMPETITIVE REPORT'!Q26</f>
        <v>673</v>
      </c>
      <c r="R26" s="23">
        <f>'WEEKLY COMPETITIVE REPORT'!R26</f>
        <v>660</v>
      </c>
      <c r="S26" s="65">
        <f>'WEEKLY COMPETITIVE REPORT'!S26</f>
        <v>-14.675174013921108</v>
      </c>
      <c r="T26" s="15">
        <f>'WEEKLY COMPETITIVE REPORT'!T26/X4</f>
        <v>31363.636363636364</v>
      </c>
      <c r="U26" s="15">
        <f t="shared" si="4"/>
        <v>3887.4207188160676</v>
      </c>
      <c r="V26" s="26">
        <f t="shared" si="5"/>
        <v>35251.05708245243</v>
      </c>
      <c r="W26" s="23">
        <f>'WEEKLY COMPETITIVE REPORT'!W26</f>
        <v>4926</v>
      </c>
      <c r="X26" s="57">
        <f>'WEEKLY COMPETITIVE REPORT'!X26</f>
        <v>5599</v>
      </c>
    </row>
    <row r="27" spans="1:24" ht="12.75" customHeight="1">
      <c r="A27" s="51">
        <v>14</v>
      </c>
      <c r="B27" s="4">
        <f>'WEEKLY COMPETITIVE REPORT'!B27</f>
        <v>15</v>
      </c>
      <c r="C27" s="4" t="str">
        <f>'WEEKLY COMPETITIVE REPORT'!C27</f>
        <v>BODY OF LIES</v>
      </c>
      <c r="D27" s="4" t="str">
        <f>'WEEKLY COMPETITIVE REPORT'!D27</f>
        <v>WB</v>
      </c>
      <c r="E27" s="4" t="str">
        <f>'WEEKLY COMPETITIVE REPORT'!E27</f>
        <v>Blitz</v>
      </c>
      <c r="F27" s="38">
        <f>'WEEKLY COMPETITIVE REPORT'!F27</f>
        <v>7</v>
      </c>
      <c r="G27" s="38">
        <f>'WEEKLY COMPETITIVE REPORT'!G27</f>
        <v>6</v>
      </c>
      <c r="H27" s="15">
        <f>'WEEKLY COMPETITIVE REPORT'!H27/X4</f>
        <v>2550.211416490486</v>
      </c>
      <c r="I27" s="15">
        <f>'WEEKLY COMPETITIVE REPORT'!I27/X17</f>
        <v>0.2862644415917843</v>
      </c>
      <c r="J27" s="23">
        <f>'WEEKLY COMPETITIVE REPORT'!J27</f>
        <v>432</v>
      </c>
      <c r="K27" s="23">
        <f>'WEEKLY COMPETITIVE REPORT'!K27</f>
        <v>483</v>
      </c>
      <c r="L27" s="65">
        <f>'WEEKLY COMPETITIVE REPORT'!L27</f>
        <v>-13.45291479820628</v>
      </c>
      <c r="M27" s="15">
        <f t="shared" si="3"/>
        <v>425.03523608174766</v>
      </c>
      <c r="N27" s="38">
        <f>'WEEKLY COMPETITIVE REPORT'!N27</f>
        <v>6</v>
      </c>
      <c r="O27" s="15">
        <f>'WEEKLY COMPETITIVE REPORT'!O27/X4</f>
        <v>3436.8393234672303</v>
      </c>
      <c r="P27" s="15">
        <f>'WEEKLY COMPETITIVE REPORT'!P27/X17</f>
        <v>0.39833119383825416</v>
      </c>
      <c r="Q27" s="23">
        <f>'WEEKLY COMPETITIVE REPORT'!Q27</f>
        <v>600</v>
      </c>
      <c r="R27" s="23">
        <f>'WEEKLY COMPETITIVE REPORT'!R27</f>
        <v>700</v>
      </c>
      <c r="S27" s="65">
        <f>'WEEKLY COMPETITIVE REPORT'!S27</f>
        <v>-16.177892362230097</v>
      </c>
      <c r="T27" s="15">
        <f>'WEEKLY COMPETITIVE REPORT'!T27/X17</f>
        <v>6.670218228498075</v>
      </c>
      <c r="U27" s="15">
        <f t="shared" si="4"/>
        <v>572.806553911205</v>
      </c>
      <c r="V27" s="26">
        <f t="shared" si="5"/>
        <v>3443.5095416957283</v>
      </c>
      <c r="W27" s="23">
        <f>'WEEKLY COMPETITIVE REPORT'!W27</f>
        <v>13422</v>
      </c>
      <c r="X27" s="57">
        <f>'WEEKLY COMPETITIVE REPORT'!X27</f>
        <v>14022</v>
      </c>
    </row>
    <row r="28" spans="1:24" ht="12.75">
      <c r="A28" s="51">
        <v>15</v>
      </c>
      <c r="B28" s="4">
        <f>'WEEKLY COMPETITIVE REPORT'!B28</f>
        <v>13</v>
      </c>
      <c r="C28" s="4" t="str">
        <f>'WEEKLY COMPETITIVE REPORT'!C28</f>
        <v>HIGH SCHOOL MUSICAL 3</v>
      </c>
      <c r="D28" s="4" t="str">
        <f>'WEEKLY COMPETITIVE REPORT'!D28</f>
        <v>WDI</v>
      </c>
      <c r="E28" s="4" t="str">
        <f>'WEEKLY COMPETITIVE REPORT'!E28</f>
        <v>CENEX</v>
      </c>
      <c r="F28" s="38">
        <f>'WEEKLY COMPETITIVE REPORT'!F28</f>
        <v>8</v>
      </c>
      <c r="G28" s="38">
        <f>'WEEKLY COMPETITIVE REPORT'!G28</f>
        <v>6</v>
      </c>
      <c r="H28" s="15">
        <f>'WEEKLY COMPETITIVE REPORT'!H28/X4</f>
        <v>2143.2346723044398</v>
      </c>
      <c r="I28" s="15">
        <f>'WEEKLY COMPETITIVE REPORT'!I28/X17</f>
        <v>0.39178433889602055</v>
      </c>
      <c r="J28" s="23">
        <f>'WEEKLY COMPETITIVE REPORT'!J28</f>
        <v>428</v>
      </c>
      <c r="K28" s="23">
        <f>'WEEKLY COMPETITIVE REPORT'!K28</f>
        <v>823</v>
      </c>
      <c r="L28" s="65">
        <f>'WEEKLY COMPETITIVE REPORT'!L28</f>
        <v>-46.85452162516383</v>
      </c>
      <c r="M28" s="15">
        <f t="shared" si="3"/>
        <v>357.20577871740664</v>
      </c>
      <c r="N28" s="38">
        <f>'WEEKLY COMPETITIVE REPORT'!N28</f>
        <v>6</v>
      </c>
      <c r="O28" s="15">
        <f>'WEEKLY COMPETITIVE REPORT'!O28/X4</f>
        <v>2650.6342494714586</v>
      </c>
      <c r="P28" s="15">
        <f>'WEEKLY COMPETITIVE REPORT'!P28/X17</f>
        <v>0.4784338896020539</v>
      </c>
      <c r="Q28" s="23">
        <f>'WEEKLY COMPETITIVE REPORT'!Q28</f>
        <v>540</v>
      </c>
      <c r="R28" s="23">
        <f>'WEEKLY COMPETITIVE REPORT'!R28</f>
        <v>1015</v>
      </c>
      <c r="S28" s="65">
        <f>'WEEKLY COMPETITIVE REPORT'!S28</f>
        <v>-46.17654950362222</v>
      </c>
      <c r="T28" s="15">
        <f>'WEEKLY COMPETITIVE REPORT'!T28/X17</f>
        <v>10.444415917843388</v>
      </c>
      <c r="U28" s="15">
        <f t="shared" si="4"/>
        <v>441.77237491190976</v>
      </c>
      <c r="V28" s="26">
        <f t="shared" si="5"/>
        <v>2661.078665389302</v>
      </c>
      <c r="W28" s="23">
        <f>'WEEKLY COMPETITIVE REPORT'!W28</f>
        <v>22003</v>
      </c>
      <c r="X28" s="57">
        <f>'WEEKLY COMPETITIVE REPORT'!X28</f>
        <v>22543</v>
      </c>
    </row>
    <row r="29" spans="1:24" ht="12.75">
      <c r="A29" s="51">
        <v>16</v>
      </c>
      <c r="B29" s="4" t="str">
        <f>'WEEKLY COMPETITIVE REPORT'!B29</f>
        <v>New</v>
      </c>
      <c r="C29" s="4" t="str">
        <f>'WEEKLY COMPETITIVE REPORT'!C29</f>
        <v>ZA VEDNO</v>
      </c>
      <c r="D29" s="4" t="str">
        <f>'WEEKLY COMPETITIVE REPORT'!D29</f>
        <v>DOMESTIC</v>
      </c>
      <c r="E29" s="4" t="str">
        <f>'WEEKLY COMPETITIVE REPORT'!E29</f>
        <v>Cinemania</v>
      </c>
      <c r="F29" s="38">
        <f>'WEEKLY COMPETITIVE REPORT'!F29</f>
        <v>1</v>
      </c>
      <c r="G29" s="38">
        <f>'WEEKLY COMPETITIVE REPORT'!G29</f>
        <v>1</v>
      </c>
      <c r="H29" s="15">
        <f>'WEEKLY COMPETITIVE REPORT'!H29/X4</f>
        <v>1329.2811839323467</v>
      </c>
      <c r="I29" s="15">
        <f>'WEEKLY COMPETITIVE REPORT'!I29/X17</f>
        <v>0</v>
      </c>
      <c r="J29" s="23">
        <f>'WEEKLY COMPETITIVE REPORT'!J29</f>
        <v>226</v>
      </c>
      <c r="K29" s="23">
        <f>'WEEKLY COMPETITIVE REPORT'!K29</f>
        <v>0</v>
      </c>
      <c r="L29" s="65">
        <f>'WEEKLY COMPETITIVE REPORT'!L29</f>
        <v>0</v>
      </c>
      <c r="M29" s="15">
        <f t="shared" si="3"/>
        <v>1329.2811839323467</v>
      </c>
      <c r="N29" s="38">
        <f>'WEEKLY COMPETITIVE REPORT'!N29</f>
        <v>1</v>
      </c>
      <c r="O29" s="15">
        <f>'WEEKLY COMPETITIVE REPORT'!O29/X4</f>
        <v>2082.4524312896406</v>
      </c>
      <c r="P29" s="15">
        <f>'WEEKLY COMPETITIVE REPORT'!P29/X17</f>
        <v>0</v>
      </c>
      <c r="Q29" s="23">
        <f>'WEEKLY COMPETITIVE REPORT'!Q29</f>
        <v>431</v>
      </c>
      <c r="R29" s="23">
        <f>'WEEKLY COMPETITIVE REPORT'!R29</f>
        <v>0</v>
      </c>
      <c r="S29" s="65">
        <f>'WEEKLY COMPETITIVE REPORT'!S29</f>
        <v>0</v>
      </c>
      <c r="T29" s="15">
        <f>'WEEKLY COMPETITIVE REPORT'!T29/X4</f>
        <v>1495.7716701902748</v>
      </c>
      <c r="U29" s="15">
        <f t="shared" si="4"/>
        <v>2082.4524312896406</v>
      </c>
      <c r="V29" s="26">
        <f t="shared" si="5"/>
        <v>3578.2241014799156</v>
      </c>
      <c r="W29" s="23">
        <f>'WEEKLY COMPETITIVE REPORT'!W29</f>
        <v>425</v>
      </c>
      <c r="X29" s="57">
        <f>'WEEKLY COMPETITIVE REPORT'!X29</f>
        <v>856</v>
      </c>
    </row>
    <row r="30" spans="1:24" ht="12.75">
      <c r="A30" s="52">
        <v>17</v>
      </c>
      <c r="B30" s="4" t="str">
        <f>'WEEKLY COMPETITIVE REPORT'!B30</f>
        <v>New</v>
      </c>
      <c r="C30" s="4" t="str">
        <f>'WEEKLY COMPETITIVE REPORT'!C30</f>
        <v>EX DRUMMER</v>
      </c>
      <c r="D30" s="4" t="str">
        <f>'WEEKLY COMPETITIVE REPORT'!D30</f>
        <v>INDEP</v>
      </c>
      <c r="E30" s="4" t="str">
        <f>'WEEKLY COMPETITIVE REPORT'!E30</f>
        <v>Cinemania</v>
      </c>
      <c r="F30" s="38">
        <f>'WEEKLY COMPETITIVE REPORT'!F30</f>
        <v>1</v>
      </c>
      <c r="G30" s="38">
        <f>'WEEKLY COMPETITIVE REPORT'!G30</f>
        <v>1</v>
      </c>
      <c r="H30" s="15">
        <f>'WEEKLY COMPETITIVE REPORT'!H30/X4</f>
        <v>745.2431289640592</v>
      </c>
      <c r="I30" s="15">
        <f>'WEEKLY COMPETITIVE REPORT'!I30/X17</f>
        <v>0</v>
      </c>
      <c r="J30" s="23">
        <f>'WEEKLY COMPETITIVE REPORT'!J30</f>
        <v>123</v>
      </c>
      <c r="K30" s="23">
        <f>'WEEKLY COMPETITIVE REPORT'!K30</f>
        <v>0</v>
      </c>
      <c r="L30" s="65">
        <f>'WEEKLY COMPETITIVE REPORT'!L30</f>
        <v>0</v>
      </c>
      <c r="M30" s="15">
        <f t="shared" si="3"/>
        <v>745.2431289640592</v>
      </c>
      <c r="N30" s="38">
        <f>'WEEKLY COMPETITIVE REPORT'!N30</f>
        <v>1</v>
      </c>
      <c r="O30" s="15">
        <f>'WEEKLY COMPETITIVE REPORT'!O30/X4</f>
        <v>1483.8794926004227</v>
      </c>
      <c r="P30" s="15">
        <f>'WEEKLY COMPETITIVE REPORT'!P30/X17</f>
        <v>0</v>
      </c>
      <c r="Q30" s="23">
        <f>'WEEKLY COMPETITIVE REPORT'!Q30</f>
        <v>264</v>
      </c>
      <c r="R30" s="23">
        <f>'WEEKLY COMPETITIVE REPORT'!R30</f>
        <v>0</v>
      </c>
      <c r="S30" s="65">
        <f>'WEEKLY COMPETITIVE REPORT'!S30</f>
        <v>0</v>
      </c>
      <c r="T30" s="15">
        <f>'WEEKLY COMPETITIVE REPORT'!T30/X4</f>
        <v>2922.8329809725155</v>
      </c>
      <c r="U30" s="15">
        <f t="shared" si="4"/>
        <v>1483.8794926004227</v>
      </c>
      <c r="V30" s="26">
        <f t="shared" si="5"/>
        <v>4406.7124735729385</v>
      </c>
      <c r="W30" s="23">
        <f>'WEEKLY COMPETITIVE REPORT'!W30</f>
        <v>752</v>
      </c>
      <c r="X30" s="57">
        <f>'WEEKLY COMPETITIVE REPORT'!X30</f>
        <v>1016</v>
      </c>
    </row>
    <row r="31" spans="1:24" ht="12.75">
      <c r="A31" s="51">
        <v>18</v>
      </c>
      <c r="B31" s="4">
        <f>'WEEKLY COMPETITIVE REPORT'!B31</f>
        <v>16</v>
      </c>
      <c r="C31" s="4" t="str">
        <f>'WEEKLY COMPETITIVE REPORT'!C31</f>
        <v>QUANTUM OF SOLACE</v>
      </c>
      <c r="D31" s="4" t="str">
        <f>'WEEKLY COMPETITIVE REPORT'!D31</f>
        <v>SONY</v>
      </c>
      <c r="E31" s="4" t="str">
        <f>'WEEKLY COMPETITIVE REPORT'!E31</f>
        <v>CF</v>
      </c>
      <c r="F31" s="38">
        <f>'WEEKLY COMPETITIVE REPORT'!F31</f>
        <v>10</v>
      </c>
      <c r="G31" s="38">
        <f>'WEEKLY COMPETITIVE REPORT'!G31</f>
        <v>15</v>
      </c>
      <c r="H31" s="15">
        <f>'WEEKLY COMPETITIVE REPORT'!H31/X4</f>
        <v>918.3403805496829</v>
      </c>
      <c r="I31" s="15">
        <f>'WEEKLY COMPETITIVE REPORT'!I31/X17</f>
        <v>0.24377406931964057</v>
      </c>
      <c r="J31" s="23">
        <f>'WEEKLY COMPETITIVE REPORT'!J31</f>
        <v>179</v>
      </c>
      <c r="K31" s="23">
        <f>'WEEKLY COMPETITIVE REPORT'!K31</f>
        <v>444</v>
      </c>
      <c r="L31" s="65">
        <f>'WEEKLY COMPETITIVE REPORT'!L31</f>
        <v>-63.401790416008424</v>
      </c>
      <c r="M31" s="15">
        <f t="shared" si="3"/>
        <v>61.222692036645526</v>
      </c>
      <c r="N31" s="38">
        <f>'WEEKLY COMPETITIVE REPORT'!N31</f>
        <v>15</v>
      </c>
      <c r="O31" s="15">
        <f>'WEEKLY COMPETITIVE REPORT'!O31/X4</f>
        <v>1283.0338266384776</v>
      </c>
      <c r="P31" s="15">
        <f>'WEEKLY COMPETITIVE REPORT'!P31/X17</f>
        <v>0.33697047496790755</v>
      </c>
      <c r="Q31" s="23">
        <f>'WEEKLY COMPETITIVE REPORT'!Q31</f>
        <v>262</v>
      </c>
      <c r="R31" s="23">
        <f>'WEEKLY COMPETITIVE REPORT'!R31</f>
        <v>637</v>
      </c>
      <c r="S31" s="65">
        <f>'WEEKLY COMPETITIVE REPORT'!S31</f>
        <v>-63.00952380952381</v>
      </c>
      <c r="T31" s="15">
        <f>'WEEKLY COMPETITIVE REPORT'!T31/X4</f>
        <v>517218.55179704016</v>
      </c>
      <c r="U31" s="15">
        <f t="shared" si="4"/>
        <v>85.53558844256517</v>
      </c>
      <c r="V31" s="26">
        <f t="shared" si="5"/>
        <v>518501.58562367863</v>
      </c>
      <c r="W31" s="23">
        <f>'WEEKLY COMPETITIVE REPORT'!W31</f>
        <v>92129</v>
      </c>
      <c r="X31" s="57">
        <f>'WEEKLY COMPETITIVE REPORT'!X31</f>
        <v>92391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119</v>
      </c>
      <c r="H34" s="33">
        <f>SUM(H14:H33)</f>
        <v>135537.79069767444</v>
      </c>
      <c r="I34" s="32">
        <f>SUM(I14:I33)</f>
        <v>199971.85205540794</v>
      </c>
      <c r="J34" s="32">
        <f>SUM(J14:J33)</f>
        <v>24940</v>
      </c>
      <c r="K34" s="32">
        <f>SUM(K14:K33)</f>
        <v>37660</v>
      </c>
      <c r="L34" s="65">
        <f>'WEEKLY COMPETITIVE REPORT'!L34</f>
        <v>-35.29166850661434</v>
      </c>
      <c r="M34" s="33">
        <f>H34/G34</f>
        <v>1138.9730310728944</v>
      </c>
      <c r="N34" s="41">
        <f>'WEEKLY COMPETITIVE REPORT'!N34</f>
        <v>121</v>
      </c>
      <c r="O34" s="32">
        <f>SUM(O14:O33)</f>
        <v>179900.89852008453</v>
      </c>
      <c r="P34" s="32">
        <f>SUM(P14:P33)</f>
        <v>275992.22853471275</v>
      </c>
      <c r="Q34" s="32">
        <f>SUM(Q14:Q33)</f>
        <v>34330</v>
      </c>
      <c r="R34" s="32">
        <f>SUM(R14:R33)</f>
        <v>53361</v>
      </c>
      <c r="S34" s="66">
        <f>O34/P34-100%</f>
        <v>-0.348166796307246</v>
      </c>
      <c r="T34" s="32">
        <f>SUM(T14:T33)</f>
        <v>1839423.8271077196</v>
      </c>
      <c r="U34" s="33">
        <f>O34/N34</f>
        <v>1486.7842852899548</v>
      </c>
      <c r="V34" s="32">
        <f>SUM(V14:V33)</f>
        <v>2019324.7256278037</v>
      </c>
      <c r="W34" s="32">
        <f>SUM(W14:W33)</f>
        <v>382147</v>
      </c>
      <c r="X34" s="36">
        <f>SUM(X14:X33)</f>
        <v>416477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2008-07-03T16:27:44Z</cp:lastPrinted>
  <dcterms:created xsi:type="dcterms:W3CDTF">1998-07-08T11:15:35Z</dcterms:created>
  <dcterms:modified xsi:type="dcterms:W3CDTF">2009-01-15T15:34:17Z</dcterms:modified>
  <cp:category/>
  <cp:version/>
  <cp:contentType/>
  <cp:contentStatus/>
</cp:coreProperties>
</file>