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80" windowWidth="17655" windowHeight="97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<sst xmlns="http://schemas.openxmlformats.org/spreadsheetml/2006/main" count="243" uniqueCount="83">
  <si>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</si>
  <si>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</si>
  <si>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</si>
  <si>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</si>
  <si>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</si>
  <si>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</si>
  <si>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</si>
  <si>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</si>
  <si>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</si>
  <si>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</si>
  <si>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</si>
  <si>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</si>
  <si>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</si>
  <si>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</si>
  <si>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</si>
  <si>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</si>
  <si>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</si>
  <si>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</si>
  <si>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</si>
  <si>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</si>
  <si>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</si>
  <si>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</si>
  <si>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</si>
  <si>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</si>
  <si>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</si>
  <si>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</si>
  <si>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</si>
  <si>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</si>
  <si>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</si>
  <si>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</si>
  <si>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</si>
  <si>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</si>
  <si>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</si>
  <si>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</si>
  <si>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</si>
  <si>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</si>
  <si>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</si>
  <si>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</si>
  <si>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</si>
  <si>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</si>
  <si>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</si>
  <si>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</si>
  <si>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</si>
  <si>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</si>
  <si>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</si>
  <si>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</si>
  <si>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</si>
  <si>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</si>
  <si>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</si>
  <si>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</si>
  <si>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</si>
  <si>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</si>
  <si>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</si>
  <si>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</si>
  <si>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MADAGASCAR 2</t>
  </si>
  <si>
    <t>AUSTRALIA</t>
  </si>
  <si>
    <t>YES MAN</t>
  </si>
  <si>
    <t>CHANGELING</t>
  </si>
  <si>
    <t>UNI</t>
  </si>
  <si>
    <t>DOUBT</t>
  </si>
  <si>
    <t>LJUBAV I DRUGI ZLOCINI</t>
  </si>
  <si>
    <t>Indep</t>
  </si>
  <si>
    <t>Arkadena</t>
  </si>
  <si>
    <t>BOLT</t>
  </si>
  <si>
    <t>UNDERWORLD: RISE of the LYCANS</t>
  </si>
  <si>
    <t>SONY</t>
  </si>
  <si>
    <t>REVOLUTIONARY ROAD</t>
  </si>
  <si>
    <t>PAR</t>
  </si>
  <si>
    <t>PRIDE and GLORY</t>
  </si>
  <si>
    <t>BRIDE WARS</t>
  </si>
  <si>
    <t>THE BOY IN THE STRIPED PYJAMAS</t>
  </si>
  <si>
    <t>FROST/NIXON</t>
  </si>
  <si>
    <t>TALE OF DESPERAUX</t>
  </si>
  <si>
    <t>PINK PANTHER 2</t>
  </si>
  <si>
    <t>TOŠE - THE HARDEST THING</t>
  </si>
  <si>
    <t>DOMESTIC</t>
  </si>
  <si>
    <t>HUNGER</t>
  </si>
  <si>
    <t>20 - Feb   22 - Feb</t>
  </si>
  <si>
    <t>19 - Feb   25 - Feb</t>
  </si>
  <si>
    <t>THE CURIOUS CASE OF BENJAMIN BUTTON</t>
  </si>
  <si>
    <t>W</t>
  </si>
  <si>
    <t>SEVEN POUNDS</t>
  </si>
  <si>
    <t>TURNEJA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</si>
</sst>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J15" sqref="J15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77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0.7822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78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8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39870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 t="s">
        <v>51</v>
      </c>
      <c r="C14" s="4" t="s">
        <v>79</v>
      </c>
      <c r="D14" s="16" t="s">
        <v>80</v>
      </c>
      <c r="E14" s="16" t="s">
        <v>45</v>
      </c>
      <c r="F14" s="38">
        <v>1</v>
      </c>
      <c r="G14" s="38">
        <v>9</v>
      </c>
      <c r="H14" s="25">
        <v>24894</v>
      </c>
      <c r="I14" s="25"/>
      <c r="J14" s="90">
        <v>5209</v>
      </c>
      <c r="K14" s="90"/>
      <c r="L14" s="65"/>
      <c r="M14" s="15">
        <f aca="true" t="shared" si="0" ref="M14:M34">H14/G14</f>
        <v>2766</v>
      </c>
      <c r="N14" s="77">
        <v>9</v>
      </c>
      <c r="O14" s="23">
        <v>40090</v>
      </c>
      <c r="P14" s="23"/>
      <c r="Q14" s="23">
        <v>8798</v>
      </c>
      <c r="R14" s="23"/>
      <c r="S14" s="67"/>
      <c r="T14" s="78">
        <v>2244</v>
      </c>
      <c r="U14" s="15">
        <f aca="true" t="shared" si="1" ref="U14:U34">O14/N14</f>
        <v>4454.444444444444</v>
      </c>
      <c r="V14" s="78">
        <f aca="true" t="shared" si="2" ref="V14:V33">SUM(T14,O14)</f>
        <v>42334</v>
      </c>
      <c r="W14" s="78">
        <v>820</v>
      </c>
      <c r="X14" s="79">
        <f aca="true" t="shared" si="3" ref="X14:X33">SUM(W14,Q14)</f>
        <v>9618</v>
      </c>
    </row>
    <row r="15" spans="1:24" ht="12.75">
      <c r="A15" s="76">
        <v>2</v>
      </c>
      <c r="B15" s="76">
        <v>2</v>
      </c>
      <c r="C15" s="4" t="s">
        <v>63</v>
      </c>
      <c r="D15" s="16" t="s">
        <v>52</v>
      </c>
      <c r="E15" s="16" t="s">
        <v>53</v>
      </c>
      <c r="F15" s="38">
        <v>4</v>
      </c>
      <c r="G15" s="38">
        <v>12</v>
      </c>
      <c r="H15" s="25">
        <v>15907</v>
      </c>
      <c r="I15" s="25">
        <v>22766</v>
      </c>
      <c r="J15" s="87">
        <v>3217</v>
      </c>
      <c r="K15" s="87">
        <v>4752</v>
      </c>
      <c r="L15" s="65">
        <f aca="true" t="shared" si="4" ref="L15:L24">(H15/I15*100)-100</f>
        <v>-30.12826144250198</v>
      </c>
      <c r="M15" s="15">
        <f t="shared" si="0"/>
        <v>1325.5833333333333</v>
      </c>
      <c r="N15" s="77">
        <v>12</v>
      </c>
      <c r="O15" s="23">
        <v>31445</v>
      </c>
      <c r="P15" s="23">
        <v>38153</v>
      </c>
      <c r="Q15" s="23">
        <v>6600</v>
      </c>
      <c r="R15" s="23">
        <v>8712</v>
      </c>
      <c r="S15" s="67">
        <f aca="true" t="shared" si="5" ref="S15:S24">(O15/P15*100)-100</f>
        <v>-17.58184153277594</v>
      </c>
      <c r="T15" s="81">
        <v>153676</v>
      </c>
      <c r="U15" s="15">
        <f t="shared" si="1"/>
        <v>2620.4166666666665</v>
      </c>
      <c r="V15" s="81">
        <f t="shared" si="2"/>
        <v>185121</v>
      </c>
      <c r="W15" s="81">
        <v>34381</v>
      </c>
      <c r="X15" s="82">
        <f t="shared" si="3"/>
        <v>40981</v>
      </c>
    </row>
    <row r="16" spans="1:24" ht="12.75">
      <c r="A16" s="76">
        <v>3</v>
      </c>
      <c r="B16" s="76">
        <v>3</v>
      </c>
      <c r="C16" s="4" t="s">
        <v>72</v>
      </c>
      <c r="D16" s="16" t="s">
        <v>58</v>
      </c>
      <c r="E16" s="16" t="s">
        <v>36</v>
      </c>
      <c r="F16" s="38">
        <v>2</v>
      </c>
      <c r="G16" s="38">
        <v>10</v>
      </c>
      <c r="H16" s="25">
        <v>15734</v>
      </c>
      <c r="I16" s="25">
        <v>20762</v>
      </c>
      <c r="J16" s="25">
        <v>3773</v>
      </c>
      <c r="K16" s="25">
        <v>5087</v>
      </c>
      <c r="L16" s="65">
        <f t="shared" si="4"/>
        <v>-24.21732010403622</v>
      </c>
      <c r="M16" s="15">
        <f t="shared" si="0"/>
        <v>1573.4</v>
      </c>
      <c r="N16" s="39">
        <v>10</v>
      </c>
      <c r="O16" s="15">
        <v>30931</v>
      </c>
      <c r="P16" s="15">
        <v>37736</v>
      </c>
      <c r="Q16" s="15">
        <v>7702</v>
      </c>
      <c r="R16" s="15">
        <v>9927</v>
      </c>
      <c r="S16" s="67">
        <f t="shared" si="5"/>
        <v>-18.03317786728853</v>
      </c>
      <c r="T16" s="81">
        <v>39724</v>
      </c>
      <c r="U16" s="15">
        <f t="shared" si="1"/>
        <v>3093.1</v>
      </c>
      <c r="V16" s="81">
        <f t="shared" si="2"/>
        <v>70655</v>
      </c>
      <c r="W16" s="81">
        <v>10925</v>
      </c>
      <c r="X16" s="82">
        <f t="shared" si="3"/>
        <v>18627</v>
      </c>
    </row>
    <row r="17" spans="1:24" ht="12.75">
      <c r="A17" s="76">
        <v>4</v>
      </c>
      <c r="B17" s="76">
        <v>1</v>
      </c>
      <c r="C17" s="4" t="s">
        <v>69</v>
      </c>
      <c r="D17" s="16" t="s">
        <v>46</v>
      </c>
      <c r="E17" s="16" t="s">
        <v>42</v>
      </c>
      <c r="F17" s="38">
        <v>3</v>
      </c>
      <c r="G17" s="38">
        <v>7</v>
      </c>
      <c r="H17" s="25">
        <v>16122</v>
      </c>
      <c r="I17" s="25">
        <v>31873</v>
      </c>
      <c r="J17" s="23">
        <v>3560</v>
      </c>
      <c r="K17" s="23">
        <v>7651</v>
      </c>
      <c r="L17" s="65">
        <f t="shared" si="4"/>
        <v>-49.41800269820852</v>
      </c>
      <c r="M17" s="15">
        <f t="shared" si="0"/>
        <v>2303.1428571428573</v>
      </c>
      <c r="N17" s="77">
        <v>7</v>
      </c>
      <c r="O17" s="15">
        <v>27077</v>
      </c>
      <c r="P17" s="15">
        <v>40726</v>
      </c>
      <c r="Q17" s="15">
        <v>6367</v>
      </c>
      <c r="R17" s="15">
        <v>10159</v>
      </c>
      <c r="S17" s="67">
        <f t="shared" si="5"/>
        <v>-33.51421696213721</v>
      </c>
      <c r="T17" s="93">
        <v>82743</v>
      </c>
      <c r="U17" s="15">
        <f t="shared" si="1"/>
        <v>3868.1428571428573</v>
      </c>
      <c r="V17" s="81">
        <f t="shared" si="2"/>
        <v>109820</v>
      </c>
      <c r="W17" s="81">
        <v>20898</v>
      </c>
      <c r="X17" s="82">
        <f t="shared" si="3"/>
        <v>27265</v>
      </c>
    </row>
    <row r="18" spans="1:24" ht="13.5" customHeight="1">
      <c r="A18" s="76">
        <v>5</v>
      </c>
      <c r="B18" s="76">
        <v>6</v>
      </c>
      <c r="C18" s="4" t="s">
        <v>56</v>
      </c>
      <c r="D18" s="16" t="s">
        <v>44</v>
      </c>
      <c r="E18" s="16" t="s">
        <v>45</v>
      </c>
      <c r="F18" s="38">
        <v>6</v>
      </c>
      <c r="G18" s="38">
        <v>9</v>
      </c>
      <c r="H18" s="15">
        <v>8897</v>
      </c>
      <c r="I18" s="15">
        <v>12804</v>
      </c>
      <c r="J18" s="15">
        <v>1964</v>
      </c>
      <c r="K18" s="15">
        <v>3061</v>
      </c>
      <c r="L18" s="65">
        <f t="shared" si="4"/>
        <v>-30.51390190565448</v>
      </c>
      <c r="M18" s="15">
        <f t="shared" si="0"/>
        <v>988.5555555555555</v>
      </c>
      <c r="N18" s="77">
        <v>9</v>
      </c>
      <c r="O18" s="23">
        <v>15815</v>
      </c>
      <c r="P18" s="23">
        <v>18572</v>
      </c>
      <c r="Q18" s="23">
        <v>3704</v>
      </c>
      <c r="R18" s="23">
        <v>4607</v>
      </c>
      <c r="S18" s="67">
        <f t="shared" si="5"/>
        <v>-14.8449278483739</v>
      </c>
      <c r="T18" s="81">
        <v>160458</v>
      </c>
      <c r="U18" s="15">
        <f t="shared" si="1"/>
        <v>1757.2222222222222</v>
      </c>
      <c r="V18" s="81">
        <f t="shared" si="2"/>
        <v>176273</v>
      </c>
      <c r="W18" s="81">
        <v>41083</v>
      </c>
      <c r="X18" s="82">
        <f t="shared" si="3"/>
        <v>44787</v>
      </c>
    </row>
    <row r="19" spans="1:24" ht="12.75">
      <c r="A19" s="76">
        <v>6</v>
      </c>
      <c r="B19" s="76">
        <v>4</v>
      </c>
      <c r="C19" s="4" t="s">
        <v>73</v>
      </c>
      <c r="D19" s="16" t="s">
        <v>65</v>
      </c>
      <c r="E19" s="16" t="s">
        <v>42</v>
      </c>
      <c r="F19" s="38">
        <v>2</v>
      </c>
      <c r="G19" s="38">
        <v>7</v>
      </c>
      <c r="H19" s="15">
        <v>9176</v>
      </c>
      <c r="I19" s="15">
        <v>15589</v>
      </c>
      <c r="J19" s="92">
        <v>2086</v>
      </c>
      <c r="K19" s="92">
        <v>3757</v>
      </c>
      <c r="L19" s="65">
        <f t="shared" si="4"/>
        <v>-41.13798191032137</v>
      </c>
      <c r="M19" s="15">
        <f t="shared" si="0"/>
        <v>1310.857142857143</v>
      </c>
      <c r="N19" s="39">
        <v>7</v>
      </c>
      <c r="O19" s="15">
        <v>14677</v>
      </c>
      <c r="P19" s="15">
        <v>22695</v>
      </c>
      <c r="Q19" s="15">
        <v>3564</v>
      </c>
      <c r="R19" s="15">
        <v>5762</v>
      </c>
      <c r="S19" s="67">
        <f t="shared" si="5"/>
        <v>-35.329367702137034</v>
      </c>
      <c r="T19" s="81">
        <v>23328</v>
      </c>
      <c r="U19" s="15">
        <f t="shared" si="1"/>
        <v>2096.714285714286</v>
      </c>
      <c r="V19" s="81">
        <f t="shared" si="2"/>
        <v>38005</v>
      </c>
      <c r="W19" s="81">
        <v>5907</v>
      </c>
      <c r="X19" s="82">
        <f t="shared" si="3"/>
        <v>9471</v>
      </c>
    </row>
    <row r="20" spans="1:24" ht="12.75">
      <c r="A20" s="76">
        <v>7</v>
      </c>
      <c r="B20" s="76" t="s">
        <v>51</v>
      </c>
      <c r="C20" s="4" t="s">
        <v>81</v>
      </c>
      <c r="D20" s="16" t="s">
        <v>65</v>
      </c>
      <c r="E20" s="16" t="s">
        <v>42</v>
      </c>
      <c r="F20" s="38">
        <v>1</v>
      </c>
      <c r="G20" s="38">
        <v>3</v>
      </c>
      <c r="H20" s="15">
        <v>6444</v>
      </c>
      <c r="I20" s="15">
        <v>3008</v>
      </c>
      <c r="J20" s="25">
        <v>1318</v>
      </c>
      <c r="K20" s="25">
        <v>687</v>
      </c>
      <c r="L20" s="65">
        <f t="shared" si="4"/>
        <v>114.22872340425533</v>
      </c>
      <c r="M20" s="15">
        <f t="shared" si="0"/>
        <v>2148</v>
      </c>
      <c r="N20" s="39">
        <v>4</v>
      </c>
      <c r="O20" s="15">
        <v>10607</v>
      </c>
      <c r="P20" s="15">
        <v>3878</v>
      </c>
      <c r="Q20" s="15">
        <v>2288</v>
      </c>
      <c r="R20" s="15">
        <v>924</v>
      </c>
      <c r="S20" s="67">
        <f t="shared" si="5"/>
        <v>173.51727694687986</v>
      </c>
      <c r="T20" s="81">
        <v>798</v>
      </c>
      <c r="U20" s="15">
        <f t="shared" si="1"/>
        <v>2651.75</v>
      </c>
      <c r="V20" s="81">
        <f t="shared" si="2"/>
        <v>11405</v>
      </c>
      <c r="W20" s="81">
        <v>168</v>
      </c>
      <c r="X20" s="82">
        <f t="shared" si="3"/>
        <v>2456</v>
      </c>
    </row>
    <row r="21" spans="1:24" ht="12.75">
      <c r="A21" s="76">
        <v>8</v>
      </c>
      <c r="B21" s="76">
        <v>5</v>
      </c>
      <c r="C21" s="4" t="s">
        <v>74</v>
      </c>
      <c r="D21" s="16" t="s">
        <v>75</v>
      </c>
      <c r="E21" s="16" t="s">
        <v>48</v>
      </c>
      <c r="F21" s="38">
        <v>2</v>
      </c>
      <c r="G21" s="38">
        <v>6</v>
      </c>
      <c r="H21" s="15">
        <v>5384</v>
      </c>
      <c r="I21" s="15">
        <v>12849</v>
      </c>
      <c r="J21" s="15">
        <v>1155</v>
      </c>
      <c r="K21" s="15">
        <v>3132</v>
      </c>
      <c r="L21" s="65">
        <f t="shared" si="4"/>
        <v>-58.097906451863956</v>
      </c>
      <c r="M21" s="15">
        <f t="shared" si="0"/>
        <v>897.3333333333334</v>
      </c>
      <c r="N21" s="77">
        <v>6</v>
      </c>
      <c r="O21" s="15">
        <v>9665</v>
      </c>
      <c r="P21" s="15">
        <v>21798</v>
      </c>
      <c r="Q21" s="15">
        <v>2205</v>
      </c>
      <c r="R21" s="15">
        <v>5493</v>
      </c>
      <c r="S21" s="67">
        <f t="shared" si="5"/>
        <v>-55.661069822919536</v>
      </c>
      <c r="T21" s="81">
        <v>23322</v>
      </c>
      <c r="U21" s="15">
        <f t="shared" si="1"/>
        <v>1610.8333333333333</v>
      </c>
      <c r="V21" s="81">
        <f t="shared" si="2"/>
        <v>32987</v>
      </c>
      <c r="W21" s="81">
        <v>5899</v>
      </c>
      <c r="X21" s="82">
        <f t="shared" si="3"/>
        <v>8104</v>
      </c>
    </row>
    <row r="22" spans="1:24" ht="12.75">
      <c r="A22" s="76">
        <v>9</v>
      </c>
      <c r="B22" s="76">
        <v>7</v>
      </c>
      <c r="C22" s="4" t="s">
        <v>66</v>
      </c>
      <c r="D22" s="16" t="s">
        <v>67</v>
      </c>
      <c r="E22" s="16" t="s">
        <v>36</v>
      </c>
      <c r="F22" s="38">
        <v>4</v>
      </c>
      <c r="G22" s="38">
        <v>4</v>
      </c>
      <c r="H22" s="23">
        <v>4865</v>
      </c>
      <c r="I22" s="23">
        <v>8010</v>
      </c>
      <c r="J22" s="87">
        <v>1052</v>
      </c>
      <c r="K22" s="87">
        <v>1874</v>
      </c>
      <c r="L22" s="65">
        <f t="shared" si="4"/>
        <v>-39.26342072409488</v>
      </c>
      <c r="M22" s="15">
        <f t="shared" si="0"/>
        <v>1216.25</v>
      </c>
      <c r="N22" s="77">
        <v>4</v>
      </c>
      <c r="O22" s="15">
        <v>7883</v>
      </c>
      <c r="P22" s="15">
        <v>11714</v>
      </c>
      <c r="Q22" s="15">
        <v>1818</v>
      </c>
      <c r="R22" s="15">
        <v>2828</v>
      </c>
      <c r="S22" s="67">
        <f t="shared" si="5"/>
        <v>-32.704456206248935</v>
      </c>
      <c r="T22" s="81">
        <v>38700</v>
      </c>
      <c r="U22" s="15">
        <f t="shared" si="1"/>
        <v>1970.75</v>
      </c>
      <c r="V22" s="81">
        <f t="shared" si="2"/>
        <v>46583</v>
      </c>
      <c r="W22" s="81">
        <v>9864</v>
      </c>
      <c r="X22" s="82">
        <f t="shared" si="3"/>
        <v>11682</v>
      </c>
    </row>
    <row r="23" spans="1:24" ht="12.75">
      <c r="A23" s="76">
        <v>10</v>
      </c>
      <c r="B23" s="76">
        <v>10</v>
      </c>
      <c r="C23" s="4" t="s">
        <v>55</v>
      </c>
      <c r="D23" s="16" t="s">
        <v>46</v>
      </c>
      <c r="E23" s="16" t="s">
        <v>42</v>
      </c>
      <c r="F23" s="38">
        <v>9</v>
      </c>
      <c r="G23" s="38">
        <v>12</v>
      </c>
      <c r="H23" s="25">
        <v>3064</v>
      </c>
      <c r="I23" s="25">
        <v>4881</v>
      </c>
      <c r="J23" s="25">
        <v>684</v>
      </c>
      <c r="K23" s="25">
        <v>1081</v>
      </c>
      <c r="L23" s="65">
        <f t="shared" si="4"/>
        <v>-37.22597828313871</v>
      </c>
      <c r="M23" s="15">
        <f t="shared" si="0"/>
        <v>255.33333333333334</v>
      </c>
      <c r="N23" s="77">
        <v>12</v>
      </c>
      <c r="O23" s="15">
        <v>4605</v>
      </c>
      <c r="P23" s="15">
        <v>6672</v>
      </c>
      <c r="Q23" s="15">
        <v>1010</v>
      </c>
      <c r="R23" s="15">
        <v>1495</v>
      </c>
      <c r="S23" s="67">
        <f t="shared" si="5"/>
        <v>-30.980215827338128</v>
      </c>
      <c r="T23" s="81">
        <v>220385</v>
      </c>
      <c r="U23" s="15">
        <f t="shared" si="1"/>
        <v>383.75</v>
      </c>
      <c r="V23" s="81">
        <f t="shared" si="2"/>
        <v>224990</v>
      </c>
      <c r="W23" s="81">
        <v>54144</v>
      </c>
      <c r="X23" s="82">
        <f t="shared" si="3"/>
        <v>55154</v>
      </c>
    </row>
    <row r="24" spans="1:24" ht="12.75">
      <c r="A24" s="76">
        <v>11</v>
      </c>
      <c r="B24" s="76">
        <v>8</v>
      </c>
      <c r="C24" s="4" t="s">
        <v>64</v>
      </c>
      <c r="D24" s="16" t="s">
        <v>65</v>
      </c>
      <c r="E24" s="16" t="s">
        <v>42</v>
      </c>
      <c r="F24" s="38">
        <v>4</v>
      </c>
      <c r="G24" s="38">
        <v>5</v>
      </c>
      <c r="H24" s="25">
        <v>2615</v>
      </c>
      <c r="I24" s="25">
        <v>7559</v>
      </c>
      <c r="J24" s="88">
        <v>594</v>
      </c>
      <c r="K24" s="88">
        <v>1820</v>
      </c>
      <c r="L24" s="65">
        <f t="shared" si="4"/>
        <v>-65.40547691493583</v>
      </c>
      <c r="M24" s="15">
        <f t="shared" si="0"/>
        <v>523</v>
      </c>
      <c r="N24" s="39">
        <v>5</v>
      </c>
      <c r="O24" s="23">
        <v>4260</v>
      </c>
      <c r="P24" s="23">
        <v>10493</v>
      </c>
      <c r="Q24" s="23">
        <v>998</v>
      </c>
      <c r="R24" s="23">
        <v>2625</v>
      </c>
      <c r="S24" s="67">
        <f t="shared" si="5"/>
        <v>-59.401505765748595</v>
      </c>
      <c r="T24" s="81">
        <v>39473</v>
      </c>
      <c r="U24" s="15">
        <f t="shared" si="1"/>
        <v>852</v>
      </c>
      <c r="V24" s="81">
        <f t="shared" si="2"/>
        <v>43733</v>
      </c>
      <c r="W24" s="81">
        <v>9906</v>
      </c>
      <c r="X24" s="82">
        <f t="shared" si="3"/>
        <v>10904</v>
      </c>
    </row>
    <row r="25" spans="1:24" ht="12.75" customHeight="1">
      <c r="A25" s="52">
        <v>12</v>
      </c>
      <c r="B25" s="76" t="s">
        <v>51</v>
      </c>
      <c r="C25" s="4" t="s">
        <v>82</v>
      </c>
      <c r="D25" s="16" t="s">
        <v>47</v>
      </c>
      <c r="E25" s="16" t="s">
        <v>48</v>
      </c>
      <c r="F25" s="38">
        <v>1</v>
      </c>
      <c r="G25" s="38">
        <v>2</v>
      </c>
      <c r="H25" s="25">
        <v>2029</v>
      </c>
      <c r="I25" s="25"/>
      <c r="J25" s="25">
        <v>424</v>
      </c>
      <c r="K25" s="25"/>
      <c r="L25" s="65"/>
      <c r="M25" s="15">
        <f t="shared" si="0"/>
        <v>1014.5</v>
      </c>
      <c r="N25" s="39">
        <v>2</v>
      </c>
      <c r="O25" s="15">
        <v>3670</v>
      </c>
      <c r="P25" s="15"/>
      <c r="Q25" s="25">
        <v>801</v>
      </c>
      <c r="R25" s="25"/>
      <c r="S25" s="67"/>
      <c r="T25" s="94">
        <v>601</v>
      </c>
      <c r="U25" s="15">
        <f t="shared" si="1"/>
        <v>1835</v>
      </c>
      <c r="V25" s="81">
        <f t="shared" si="2"/>
        <v>4271</v>
      </c>
      <c r="W25" s="81">
        <v>201</v>
      </c>
      <c r="X25" s="82">
        <f t="shared" si="3"/>
        <v>1002</v>
      </c>
    </row>
    <row r="26" spans="1:24" ht="12.75" customHeight="1">
      <c r="A26" s="76">
        <v>13</v>
      </c>
      <c r="B26" s="76">
        <v>9</v>
      </c>
      <c r="C26" s="4" t="s">
        <v>70</v>
      </c>
      <c r="D26" s="16" t="s">
        <v>52</v>
      </c>
      <c r="E26" s="16" t="s">
        <v>53</v>
      </c>
      <c r="F26" s="38">
        <v>3</v>
      </c>
      <c r="G26" s="38">
        <v>4</v>
      </c>
      <c r="H26" s="15">
        <v>2097</v>
      </c>
      <c r="I26" s="15">
        <v>4771</v>
      </c>
      <c r="J26" s="15">
        <v>457</v>
      </c>
      <c r="K26" s="15">
        <v>1162</v>
      </c>
      <c r="L26" s="65">
        <f aca="true" t="shared" si="6" ref="L26:L34">(H26/I26*100)-100</f>
        <v>-56.04695032487948</v>
      </c>
      <c r="M26" s="15">
        <f t="shared" si="0"/>
        <v>524.25</v>
      </c>
      <c r="N26" s="77">
        <v>4</v>
      </c>
      <c r="O26" s="15">
        <v>3641</v>
      </c>
      <c r="P26" s="15">
        <v>6679</v>
      </c>
      <c r="Q26" s="15">
        <v>855</v>
      </c>
      <c r="R26" s="15">
        <v>1694</v>
      </c>
      <c r="S26" s="67">
        <f aca="true" t="shared" si="7" ref="S26:S34">(O26/P26*100)-100</f>
        <v>-45.48585117532564</v>
      </c>
      <c r="T26" s="95">
        <v>15071</v>
      </c>
      <c r="U26" s="15">
        <f t="shared" si="1"/>
        <v>910.25</v>
      </c>
      <c r="V26" s="81">
        <f t="shared" si="2"/>
        <v>18712</v>
      </c>
      <c r="W26" s="81">
        <v>3789</v>
      </c>
      <c r="X26" s="82">
        <f t="shared" si="3"/>
        <v>4644</v>
      </c>
    </row>
    <row r="27" spans="1:24" ht="12.75">
      <c r="A27" s="76">
        <v>14</v>
      </c>
      <c r="B27" s="76">
        <v>11</v>
      </c>
      <c r="C27" s="4" t="s">
        <v>57</v>
      </c>
      <c r="D27" s="16" t="s">
        <v>58</v>
      </c>
      <c r="E27" s="16" t="s">
        <v>36</v>
      </c>
      <c r="F27" s="38">
        <v>6</v>
      </c>
      <c r="G27" s="38">
        <v>6</v>
      </c>
      <c r="H27" s="25">
        <v>1938</v>
      </c>
      <c r="I27" s="25">
        <v>3135</v>
      </c>
      <c r="J27" s="25">
        <v>382</v>
      </c>
      <c r="K27" s="25">
        <v>693</v>
      </c>
      <c r="L27" s="65">
        <f t="shared" si="6"/>
        <v>-38.18181818181819</v>
      </c>
      <c r="M27" s="15">
        <f t="shared" si="0"/>
        <v>323</v>
      </c>
      <c r="N27" s="77">
        <v>6</v>
      </c>
      <c r="O27" s="23">
        <v>3401</v>
      </c>
      <c r="P27" s="23">
        <v>4427</v>
      </c>
      <c r="Q27" s="15">
        <v>682</v>
      </c>
      <c r="R27" s="15">
        <v>1018</v>
      </c>
      <c r="S27" s="67">
        <f t="shared" si="7"/>
        <v>-23.17596566523605</v>
      </c>
      <c r="T27" s="81">
        <v>58685</v>
      </c>
      <c r="U27" s="15">
        <f t="shared" si="1"/>
        <v>566.8333333333334</v>
      </c>
      <c r="V27" s="81">
        <f t="shared" si="2"/>
        <v>62086</v>
      </c>
      <c r="W27" s="83">
        <v>14423</v>
      </c>
      <c r="X27" s="82">
        <f t="shared" si="3"/>
        <v>15105</v>
      </c>
    </row>
    <row r="28" spans="1:24" ht="12.75">
      <c r="A28" s="76">
        <v>15</v>
      </c>
      <c r="B28" s="76">
        <v>14</v>
      </c>
      <c r="C28" s="4" t="s">
        <v>54</v>
      </c>
      <c r="D28" s="16" t="s">
        <v>43</v>
      </c>
      <c r="E28" s="16" t="s">
        <v>36</v>
      </c>
      <c r="F28" s="38">
        <v>11</v>
      </c>
      <c r="G28" s="38">
        <v>21</v>
      </c>
      <c r="H28" s="25">
        <v>906</v>
      </c>
      <c r="I28" s="25">
        <v>1760</v>
      </c>
      <c r="J28" s="81">
        <v>211</v>
      </c>
      <c r="K28" s="81">
        <v>513</v>
      </c>
      <c r="L28" s="65">
        <f t="shared" si="6"/>
        <v>-48.52272727272727</v>
      </c>
      <c r="M28" s="15">
        <f t="shared" si="0"/>
        <v>43.142857142857146</v>
      </c>
      <c r="N28" s="39">
        <v>21</v>
      </c>
      <c r="O28" s="15">
        <v>2851</v>
      </c>
      <c r="P28" s="15">
        <v>3306</v>
      </c>
      <c r="Q28" s="15">
        <v>791</v>
      </c>
      <c r="R28" s="15">
        <v>928</v>
      </c>
      <c r="S28" s="67">
        <f t="shared" si="7"/>
        <v>-13.76285541439806</v>
      </c>
      <c r="T28" s="81">
        <v>517397</v>
      </c>
      <c r="U28" s="15">
        <f t="shared" si="1"/>
        <v>135.76190476190476</v>
      </c>
      <c r="V28" s="81">
        <f t="shared" si="2"/>
        <v>520248</v>
      </c>
      <c r="W28" s="83">
        <v>132875</v>
      </c>
      <c r="X28" s="82">
        <f t="shared" si="3"/>
        <v>133666</v>
      </c>
    </row>
    <row r="29" spans="1:24" ht="12.75">
      <c r="A29" s="76">
        <v>16</v>
      </c>
      <c r="B29" s="52">
        <v>12</v>
      </c>
      <c r="C29" s="4" t="s">
        <v>59</v>
      </c>
      <c r="D29" s="16" t="s">
        <v>52</v>
      </c>
      <c r="E29" s="16" t="s">
        <v>53</v>
      </c>
      <c r="F29" s="38">
        <v>5</v>
      </c>
      <c r="G29" s="38">
        <v>4</v>
      </c>
      <c r="H29" s="25">
        <v>1565</v>
      </c>
      <c r="I29" s="25">
        <v>2413</v>
      </c>
      <c r="J29" s="23">
        <v>329</v>
      </c>
      <c r="K29" s="23">
        <v>582</v>
      </c>
      <c r="L29" s="65">
        <f t="shared" si="6"/>
        <v>-35.142975549108996</v>
      </c>
      <c r="M29" s="15">
        <f t="shared" si="0"/>
        <v>391.25</v>
      </c>
      <c r="N29" s="77">
        <v>4</v>
      </c>
      <c r="O29" s="23">
        <v>2789</v>
      </c>
      <c r="P29" s="23">
        <v>4157</v>
      </c>
      <c r="Q29" s="23">
        <v>617</v>
      </c>
      <c r="R29" s="23">
        <v>1039</v>
      </c>
      <c r="S29" s="67">
        <f t="shared" si="7"/>
        <v>-32.90834736588886</v>
      </c>
      <c r="T29" s="81">
        <v>26285</v>
      </c>
      <c r="U29" s="15">
        <f t="shared" si="1"/>
        <v>697.25</v>
      </c>
      <c r="V29" s="81">
        <f t="shared" si="2"/>
        <v>29074</v>
      </c>
      <c r="W29" s="83">
        <v>6634</v>
      </c>
      <c r="X29" s="82">
        <f t="shared" si="3"/>
        <v>7251</v>
      </c>
    </row>
    <row r="30" spans="1:24" ht="12.75">
      <c r="A30" s="76">
        <v>17</v>
      </c>
      <c r="B30" s="76">
        <v>15</v>
      </c>
      <c r="C30" s="4" t="s">
        <v>71</v>
      </c>
      <c r="D30" s="16" t="s">
        <v>58</v>
      </c>
      <c r="E30" s="16" t="s">
        <v>36</v>
      </c>
      <c r="F30" s="38">
        <v>3</v>
      </c>
      <c r="G30" s="38">
        <v>4</v>
      </c>
      <c r="H30" s="15">
        <v>1014</v>
      </c>
      <c r="I30" s="15">
        <v>1549</v>
      </c>
      <c r="J30" s="88">
        <v>201</v>
      </c>
      <c r="K30" s="88">
        <v>340</v>
      </c>
      <c r="L30" s="65">
        <f t="shared" si="6"/>
        <v>-34.538411878631365</v>
      </c>
      <c r="M30" s="15">
        <f t="shared" si="0"/>
        <v>253.5</v>
      </c>
      <c r="N30" s="38">
        <v>4</v>
      </c>
      <c r="O30" s="23">
        <v>1747</v>
      </c>
      <c r="P30" s="23">
        <v>2551</v>
      </c>
      <c r="Q30" s="23">
        <v>364</v>
      </c>
      <c r="R30" s="23">
        <v>584</v>
      </c>
      <c r="S30" s="67">
        <f t="shared" si="7"/>
        <v>-31.517052136417092</v>
      </c>
      <c r="T30" s="89">
        <v>7470</v>
      </c>
      <c r="U30" s="15">
        <f t="shared" si="1"/>
        <v>436.75</v>
      </c>
      <c r="V30" s="81">
        <f t="shared" si="2"/>
        <v>9217</v>
      </c>
      <c r="W30" s="81">
        <v>1744</v>
      </c>
      <c r="X30" s="82">
        <f t="shared" si="3"/>
        <v>2108</v>
      </c>
    </row>
    <row r="31" spans="1:24" ht="12.75">
      <c r="A31" s="76">
        <v>18</v>
      </c>
      <c r="B31" s="76">
        <v>16</v>
      </c>
      <c r="C31" s="4" t="s">
        <v>68</v>
      </c>
      <c r="D31" s="16" t="s">
        <v>44</v>
      </c>
      <c r="E31" s="16" t="s">
        <v>45</v>
      </c>
      <c r="F31" s="38">
        <v>4</v>
      </c>
      <c r="G31" s="38">
        <v>4</v>
      </c>
      <c r="H31" s="25">
        <v>452</v>
      </c>
      <c r="I31" s="25">
        <v>1728</v>
      </c>
      <c r="J31" s="25">
        <v>103</v>
      </c>
      <c r="K31" s="25">
        <v>376</v>
      </c>
      <c r="L31" s="65">
        <f t="shared" si="6"/>
        <v>-73.8425925925926</v>
      </c>
      <c r="M31" s="15">
        <f t="shared" si="0"/>
        <v>113</v>
      </c>
      <c r="N31" s="77">
        <v>4</v>
      </c>
      <c r="O31" s="23">
        <v>651</v>
      </c>
      <c r="P31" s="23">
        <v>2428</v>
      </c>
      <c r="Q31" s="23">
        <v>163</v>
      </c>
      <c r="R31" s="23">
        <v>556</v>
      </c>
      <c r="S31" s="67">
        <f t="shared" si="7"/>
        <v>-73.18780889621087</v>
      </c>
      <c r="T31" s="81">
        <v>15426</v>
      </c>
      <c r="U31" s="15">
        <f t="shared" si="1"/>
        <v>162.75</v>
      </c>
      <c r="V31" s="81">
        <f t="shared" si="2"/>
        <v>16077</v>
      </c>
      <c r="W31" s="81">
        <v>3870</v>
      </c>
      <c r="X31" s="82">
        <f t="shared" si="3"/>
        <v>4033</v>
      </c>
    </row>
    <row r="32" spans="1:24" ht="12.75">
      <c r="A32" s="76">
        <v>19</v>
      </c>
      <c r="B32" s="76">
        <v>17</v>
      </c>
      <c r="C32" s="4" t="s">
        <v>76</v>
      </c>
      <c r="D32" s="16" t="s">
        <v>47</v>
      </c>
      <c r="E32" s="16" t="s">
        <v>42</v>
      </c>
      <c r="F32" s="38">
        <v>2</v>
      </c>
      <c r="G32" s="38">
        <v>1</v>
      </c>
      <c r="H32" s="15">
        <v>365</v>
      </c>
      <c r="I32" s="15">
        <v>640</v>
      </c>
      <c r="J32" s="15">
        <v>74</v>
      </c>
      <c r="K32" s="15">
        <v>134</v>
      </c>
      <c r="L32" s="65">
        <f t="shared" si="6"/>
        <v>-42.96875</v>
      </c>
      <c r="M32" s="15">
        <f t="shared" si="0"/>
        <v>365</v>
      </c>
      <c r="N32" s="77">
        <v>1</v>
      </c>
      <c r="O32" s="15">
        <v>626</v>
      </c>
      <c r="P32" s="15">
        <v>1024</v>
      </c>
      <c r="Q32" s="15">
        <v>133</v>
      </c>
      <c r="R32" s="15">
        <v>218</v>
      </c>
      <c r="S32" s="67">
        <f t="shared" si="7"/>
        <v>-38.8671875</v>
      </c>
      <c r="T32" s="89">
        <v>1024</v>
      </c>
      <c r="U32" s="15">
        <f t="shared" si="1"/>
        <v>626</v>
      </c>
      <c r="V32" s="81">
        <f t="shared" si="2"/>
        <v>1650</v>
      </c>
      <c r="W32" s="81">
        <v>218</v>
      </c>
      <c r="X32" s="82">
        <f t="shared" si="3"/>
        <v>351</v>
      </c>
    </row>
    <row r="33" spans="1:24" ht="13.5" thickBot="1">
      <c r="A33" s="51">
        <v>20</v>
      </c>
      <c r="B33" s="76">
        <v>18</v>
      </c>
      <c r="C33" s="4" t="s">
        <v>60</v>
      </c>
      <c r="D33" s="16" t="s">
        <v>61</v>
      </c>
      <c r="E33" s="16" t="s">
        <v>62</v>
      </c>
      <c r="F33" s="38">
        <v>5</v>
      </c>
      <c r="G33" s="38">
        <v>1</v>
      </c>
      <c r="H33" s="15">
        <v>0</v>
      </c>
      <c r="I33" s="15">
        <v>279</v>
      </c>
      <c r="J33" s="92">
        <v>0</v>
      </c>
      <c r="K33" s="92">
        <v>61</v>
      </c>
      <c r="L33" s="65">
        <f t="shared" si="6"/>
        <v>-100</v>
      </c>
      <c r="M33" s="15">
        <f t="shared" si="0"/>
        <v>0</v>
      </c>
      <c r="N33" s="91">
        <v>1</v>
      </c>
      <c r="O33" s="80">
        <v>240</v>
      </c>
      <c r="P33" s="80">
        <v>637</v>
      </c>
      <c r="Q33" s="80">
        <v>61</v>
      </c>
      <c r="R33" s="80">
        <v>141</v>
      </c>
      <c r="S33" s="67">
        <f t="shared" si="7"/>
        <v>-62.32339089481946</v>
      </c>
      <c r="T33" s="89">
        <v>3830</v>
      </c>
      <c r="U33" s="15">
        <f t="shared" si="1"/>
        <v>240</v>
      </c>
      <c r="V33" s="81">
        <f t="shared" si="2"/>
        <v>4070</v>
      </c>
      <c r="W33" s="81">
        <v>1084</v>
      </c>
      <c r="X33" s="82">
        <f t="shared" si="3"/>
        <v>1145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131</v>
      </c>
      <c r="H34" s="32">
        <f>SUM(H14:H33)</f>
        <v>123468</v>
      </c>
      <c r="I34" s="32">
        <v>156720</v>
      </c>
      <c r="J34" s="32">
        <f>SUM(J14:J33)</f>
        <v>26793</v>
      </c>
      <c r="K34" s="32">
        <v>36877</v>
      </c>
      <c r="L34" s="72">
        <f t="shared" si="6"/>
        <v>-21.21745788667687</v>
      </c>
      <c r="M34" s="33">
        <f t="shared" si="0"/>
        <v>942.5038167938932</v>
      </c>
      <c r="N34" s="35">
        <f>SUM(N14:N33)</f>
        <v>132</v>
      </c>
      <c r="O34" s="32">
        <f>SUM(O14:O33)</f>
        <v>216671</v>
      </c>
      <c r="P34" s="32">
        <v>237993</v>
      </c>
      <c r="Q34" s="32">
        <f>SUM(Q14:Q33)</f>
        <v>49521</v>
      </c>
      <c r="R34" s="32">
        <v>58825</v>
      </c>
      <c r="S34" s="72">
        <f t="shared" si="7"/>
        <v>-8.95908703197152</v>
      </c>
      <c r="T34" s="84">
        <f>SUM(T14:T33)</f>
        <v>1430640</v>
      </c>
      <c r="U34" s="33">
        <f t="shared" si="1"/>
        <v>1641.4469696969697</v>
      </c>
      <c r="V34" s="86">
        <f>SUM(V14:V33)</f>
        <v>1647311</v>
      </c>
      <c r="W34" s="85">
        <f>SUM(W14:W33)</f>
        <v>358833</v>
      </c>
      <c r="X34" s="36">
        <f>SUM(X14:X33)</f>
        <v>408354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20 - Feb   22 - Feb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0.7822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19 - Feb   25 - Feb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8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39870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50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THE CURIOUS CASE OF BENJAMIN BUTTON</v>
      </c>
      <c r="D14" s="4" t="str">
        <f>'WEEKLY COMPETITIVE REPORT'!D14</f>
        <v>W</v>
      </c>
      <c r="E14" s="4" t="str">
        <f>'WEEKLY COMPETITIVE REPORT'!E14</f>
        <v>Blitz</v>
      </c>
      <c r="F14" s="38">
        <f>'WEEKLY COMPETITIVE REPORT'!F14</f>
        <v>1</v>
      </c>
      <c r="G14" s="38">
        <f>'WEEKLY COMPETITIVE REPORT'!G14</f>
        <v>9</v>
      </c>
      <c r="H14" s="15">
        <f>'WEEKLY COMPETITIVE REPORT'!H14/X4</f>
        <v>31825.620046024036</v>
      </c>
      <c r="I14" s="15">
        <f>'WEEKLY COMPETITIVE REPORT'!I14/X4</f>
        <v>0</v>
      </c>
      <c r="J14" s="23">
        <f>'WEEKLY COMPETITIVE REPORT'!J14</f>
        <v>5209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3536.1800051137816</v>
      </c>
      <c r="N14" s="38">
        <f>'WEEKLY COMPETITIVE REPORT'!N14</f>
        <v>9</v>
      </c>
      <c r="O14" s="15">
        <f>'WEEKLY COMPETITIVE REPORT'!O14/X4</f>
        <v>51252.876502173356</v>
      </c>
      <c r="P14" s="15">
        <f>'WEEKLY COMPETITIVE REPORT'!P14/X4</f>
        <v>0</v>
      </c>
      <c r="Q14" s="23">
        <f>'WEEKLY COMPETITIVE REPORT'!Q14</f>
        <v>8798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2868.8315008949116</v>
      </c>
      <c r="U14" s="15">
        <f aca="true" t="shared" si="1" ref="U14:U20">O14/N14</f>
        <v>5694.76405579704</v>
      </c>
      <c r="V14" s="26">
        <f aca="true" t="shared" si="2" ref="V14:V20">O14+T14</f>
        <v>54121.70800306827</v>
      </c>
      <c r="W14" s="23">
        <f>'WEEKLY COMPETITIVE REPORT'!W14</f>
        <v>820</v>
      </c>
      <c r="X14" s="57">
        <f>'WEEKLY COMPETITIVE REPORT'!X14</f>
        <v>9618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BOLT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4</v>
      </c>
      <c r="G15" s="38">
        <f>'WEEKLY COMPETITIVE REPORT'!G15</f>
        <v>12</v>
      </c>
      <c r="H15" s="15">
        <f>'WEEKLY COMPETITIVE REPORT'!H15/X4</f>
        <v>20336.231142930195</v>
      </c>
      <c r="I15" s="15">
        <f>'WEEKLY COMPETITIVE REPORT'!I15/X4</f>
        <v>29105.088212733317</v>
      </c>
      <c r="J15" s="23">
        <f>'WEEKLY COMPETITIVE REPORT'!J15</f>
        <v>3217</v>
      </c>
      <c r="K15" s="23">
        <f>'WEEKLY COMPETITIVE REPORT'!K15</f>
        <v>4752</v>
      </c>
      <c r="L15" s="65">
        <f>'WEEKLY COMPETITIVE REPORT'!L15</f>
        <v>-30.12826144250198</v>
      </c>
      <c r="M15" s="15">
        <f t="shared" si="0"/>
        <v>1694.6859285775163</v>
      </c>
      <c r="N15" s="38">
        <f>'WEEKLY COMPETITIVE REPORT'!N15</f>
        <v>12</v>
      </c>
      <c r="O15" s="15">
        <f>'WEEKLY COMPETITIVE REPORT'!O15/X4</f>
        <v>40200.71592942981</v>
      </c>
      <c r="P15" s="15">
        <f>'WEEKLY COMPETITIVE REPORT'!P15/X4</f>
        <v>48776.5277422654</v>
      </c>
      <c r="Q15" s="23">
        <f>'WEEKLY COMPETITIVE REPORT'!Q15</f>
        <v>6600</v>
      </c>
      <c r="R15" s="23">
        <f>'WEEKLY COMPETITIVE REPORT'!R15</f>
        <v>8712</v>
      </c>
      <c r="S15" s="65">
        <f>'WEEKLY COMPETITIVE REPORT'!S15</f>
        <v>-17.58184153277594</v>
      </c>
      <c r="T15" s="15">
        <f>'WEEKLY COMPETITIVE REPORT'!T15/X4</f>
        <v>196466.37688570697</v>
      </c>
      <c r="U15" s="15">
        <f t="shared" si="1"/>
        <v>3350.0596607858174</v>
      </c>
      <c r="V15" s="26">
        <f t="shared" si="2"/>
        <v>236667.09281513677</v>
      </c>
      <c r="W15" s="23">
        <f>'WEEKLY COMPETITIVE REPORT'!W15</f>
        <v>34381</v>
      </c>
      <c r="X15" s="57">
        <f>'WEEKLY COMPETITIVE REPORT'!X15</f>
        <v>40981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TALE OF DESPERAUX</v>
      </c>
      <c r="D16" s="4" t="str">
        <f>'WEEKLY COMPETITIVE REPORT'!D16</f>
        <v>UNI</v>
      </c>
      <c r="E16" s="4" t="str">
        <f>'WEEKLY COMPETITIVE REPORT'!E16</f>
        <v>Karantanija</v>
      </c>
      <c r="F16" s="38">
        <f>'WEEKLY COMPETITIVE REPORT'!F16</f>
        <v>2</v>
      </c>
      <c r="G16" s="38">
        <f>'WEEKLY COMPETITIVE REPORT'!G16</f>
        <v>10</v>
      </c>
      <c r="H16" s="15">
        <f>'WEEKLY COMPETITIVE REPORT'!H16/X4</f>
        <v>20115.06008693429</v>
      </c>
      <c r="I16" s="15">
        <f>'WEEKLY COMPETITIVE REPORT'!I16/X4</f>
        <v>26543.08361032984</v>
      </c>
      <c r="J16" s="23">
        <f>'WEEKLY COMPETITIVE REPORT'!J16</f>
        <v>3773</v>
      </c>
      <c r="K16" s="23">
        <f>'WEEKLY COMPETITIVE REPORT'!K16</f>
        <v>5087</v>
      </c>
      <c r="L16" s="65">
        <f>'WEEKLY COMPETITIVE REPORT'!L16</f>
        <v>-24.21732010403622</v>
      </c>
      <c r="M16" s="15">
        <f t="shared" si="0"/>
        <v>2011.5060086934288</v>
      </c>
      <c r="N16" s="38">
        <f>'WEEKLY COMPETITIVE REPORT'!N16</f>
        <v>10</v>
      </c>
      <c r="O16" s="15">
        <f>'WEEKLY COMPETITIVE REPORT'!O16/X4</f>
        <v>39543.59498849399</v>
      </c>
      <c r="P16" s="15">
        <f>'WEEKLY COMPETITIVE REPORT'!P16/X4</f>
        <v>48243.41600613654</v>
      </c>
      <c r="Q16" s="23">
        <f>'WEEKLY COMPETITIVE REPORT'!Q16</f>
        <v>7702</v>
      </c>
      <c r="R16" s="23">
        <f>'WEEKLY COMPETITIVE REPORT'!R16</f>
        <v>9927</v>
      </c>
      <c r="S16" s="65">
        <f>'WEEKLY COMPETITIVE REPORT'!S16</f>
        <v>-18.03317786728853</v>
      </c>
      <c r="T16" s="15">
        <f>'WEEKLY COMPETITIVE REPORT'!T16/X4</f>
        <v>50784.96548197392</v>
      </c>
      <c r="U16" s="15">
        <f t="shared" si="1"/>
        <v>3954.359498849399</v>
      </c>
      <c r="V16" s="26">
        <f t="shared" si="2"/>
        <v>90328.56047046791</v>
      </c>
      <c r="W16" s="23">
        <f>'WEEKLY COMPETITIVE REPORT'!W16</f>
        <v>10925</v>
      </c>
      <c r="X16" s="57">
        <f>'WEEKLY COMPETITIVE REPORT'!X16</f>
        <v>18627</v>
      </c>
    </row>
    <row r="17" spans="1:24" ht="12.75">
      <c r="A17" s="51">
        <v>4</v>
      </c>
      <c r="B17" s="4">
        <f>'WEEKLY COMPETITIVE REPORT'!B17</f>
        <v>1</v>
      </c>
      <c r="C17" s="4" t="str">
        <f>'WEEKLY COMPETITIVE REPORT'!C17</f>
        <v>BRIDE WARS</v>
      </c>
      <c r="D17" s="4" t="str">
        <f>'WEEKLY COMPETITIVE REPORT'!D17</f>
        <v>FOX</v>
      </c>
      <c r="E17" s="4" t="str">
        <f>'WEEKLY COMPETITIVE REPORT'!E17</f>
        <v>CF</v>
      </c>
      <c r="F17" s="38">
        <f>'WEEKLY COMPETITIVE REPORT'!F17</f>
        <v>3</v>
      </c>
      <c r="G17" s="38">
        <f>'WEEKLY COMPETITIVE REPORT'!G17</f>
        <v>7</v>
      </c>
      <c r="H17" s="15">
        <f>'WEEKLY COMPETITIVE REPORT'!H17/X4</f>
        <v>20611.096906162107</v>
      </c>
      <c r="I17" s="15">
        <f>'WEEKLY COMPETITIVE REPORT'!I17/X4</f>
        <v>40747.89056507287</v>
      </c>
      <c r="J17" s="23">
        <f>'WEEKLY COMPETITIVE REPORT'!J17</f>
        <v>3560</v>
      </c>
      <c r="K17" s="23">
        <f>'WEEKLY COMPETITIVE REPORT'!K17</f>
        <v>7651</v>
      </c>
      <c r="L17" s="65">
        <f>'WEEKLY COMPETITIVE REPORT'!L17</f>
        <v>-49.41800269820852</v>
      </c>
      <c r="M17" s="15">
        <f t="shared" si="0"/>
        <v>2944.4424151660155</v>
      </c>
      <c r="N17" s="38">
        <f>'WEEKLY COMPETITIVE REPORT'!N17</f>
        <v>7</v>
      </c>
      <c r="O17" s="15">
        <f>'WEEKLY COMPETITIVE REPORT'!O17/X4</f>
        <v>34616.466376885706</v>
      </c>
      <c r="P17" s="15">
        <f>'WEEKLY COMPETITIVE REPORT'!P17/X4</f>
        <v>52065.967783175656</v>
      </c>
      <c r="Q17" s="23">
        <f>'WEEKLY COMPETITIVE REPORT'!Q17</f>
        <v>6367</v>
      </c>
      <c r="R17" s="23">
        <f>'WEEKLY COMPETITIVE REPORT'!R17</f>
        <v>10159</v>
      </c>
      <c r="S17" s="65">
        <f>'WEEKLY COMPETITIVE REPORT'!S17</f>
        <v>-33.51421696213721</v>
      </c>
      <c r="T17" s="15">
        <f>'WEEKLY COMPETITIVE REPORT'!T17/X4</f>
        <v>105782.40859115316</v>
      </c>
      <c r="U17" s="15">
        <f t="shared" si="1"/>
        <v>4945.209482412244</v>
      </c>
      <c r="V17" s="26">
        <f t="shared" si="2"/>
        <v>140398.87496803887</v>
      </c>
      <c r="W17" s="23">
        <f>'WEEKLY COMPETITIVE REPORT'!W17</f>
        <v>20898</v>
      </c>
      <c r="X17" s="57">
        <f>'WEEKLY COMPETITIVE REPORT'!X17</f>
        <v>27265</v>
      </c>
    </row>
    <row r="18" spans="1:24" ht="13.5" customHeight="1">
      <c r="A18" s="51">
        <v>5</v>
      </c>
      <c r="B18" s="4">
        <f>'WEEKLY COMPETITIVE REPORT'!B18</f>
        <v>6</v>
      </c>
      <c r="C18" s="4" t="str">
        <f>'WEEKLY COMPETITIVE REPORT'!C18</f>
        <v>YES MAN</v>
      </c>
      <c r="D18" s="4" t="str">
        <f>'WEEKLY COMPETITIVE REPORT'!D18</f>
        <v>WB</v>
      </c>
      <c r="E18" s="4" t="str">
        <f>'WEEKLY COMPETITIVE REPORT'!E18</f>
        <v>Blitz</v>
      </c>
      <c r="F18" s="38">
        <f>'WEEKLY COMPETITIVE REPORT'!F18</f>
        <v>6</v>
      </c>
      <c r="G18" s="38">
        <f>'WEEKLY COMPETITIVE REPORT'!G18</f>
        <v>9</v>
      </c>
      <c r="H18" s="15">
        <f>'WEEKLY COMPETITIVE REPORT'!H18/X4</f>
        <v>11374.32881615955</v>
      </c>
      <c r="I18" s="15">
        <f>'WEEKLY COMPETITIVE REPORT'!I18/X4</f>
        <v>16369.215034518025</v>
      </c>
      <c r="J18" s="23">
        <f>'WEEKLY COMPETITIVE REPORT'!J18</f>
        <v>1964</v>
      </c>
      <c r="K18" s="23">
        <f>'WEEKLY COMPETITIVE REPORT'!K18</f>
        <v>3061</v>
      </c>
      <c r="L18" s="65">
        <f>'WEEKLY COMPETITIVE REPORT'!L18</f>
        <v>-30.51390190565448</v>
      </c>
      <c r="M18" s="15">
        <f t="shared" si="0"/>
        <v>1263.8143129066166</v>
      </c>
      <c r="N18" s="38">
        <f>'WEEKLY COMPETITIVE REPORT'!N18</f>
        <v>9</v>
      </c>
      <c r="O18" s="15">
        <f>'WEEKLY COMPETITIVE REPORT'!O18/X4</f>
        <v>20218.614165175146</v>
      </c>
      <c r="P18" s="15">
        <f>'WEEKLY COMPETITIVE REPORT'!P18/X4</f>
        <v>23743.2881615955</v>
      </c>
      <c r="Q18" s="23">
        <f>'WEEKLY COMPETITIVE REPORT'!Q18</f>
        <v>3704</v>
      </c>
      <c r="R18" s="23">
        <f>'WEEKLY COMPETITIVE REPORT'!R18</f>
        <v>4607</v>
      </c>
      <c r="S18" s="65">
        <f>'WEEKLY COMPETITIVE REPORT'!S18</f>
        <v>-14.8449278483739</v>
      </c>
      <c r="T18" s="15">
        <f>'WEEKLY COMPETITIVE REPORT'!T18/X4</f>
        <v>205136.79365891076</v>
      </c>
      <c r="U18" s="15">
        <f t="shared" si="1"/>
        <v>2246.5126850194606</v>
      </c>
      <c r="V18" s="26">
        <f t="shared" si="2"/>
        <v>225355.4078240859</v>
      </c>
      <c r="W18" s="23">
        <f>'WEEKLY COMPETITIVE REPORT'!W18</f>
        <v>41083</v>
      </c>
      <c r="X18" s="57">
        <f>'WEEKLY COMPETITIVE REPORT'!X18</f>
        <v>44787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PINK PANTHER 2</v>
      </c>
      <c r="D19" s="4" t="str">
        <f>'WEEKLY COMPETITIVE REPORT'!D19</f>
        <v>SONY</v>
      </c>
      <c r="E19" s="4" t="str">
        <f>'WEEKLY COMPETITIVE REPORT'!E19</f>
        <v>CF</v>
      </c>
      <c r="F19" s="38">
        <f>'WEEKLY COMPETITIVE REPORT'!F19</f>
        <v>2</v>
      </c>
      <c r="G19" s="38">
        <f>'WEEKLY COMPETITIVE REPORT'!G19</f>
        <v>7</v>
      </c>
      <c r="H19" s="15">
        <f>'WEEKLY COMPETITIVE REPORT'!H19/X4</f>
        <v>11731.015085655843</v>
      </c>
      <c r="I19" s="15">
        <f>'WEEKLY COMPETITIVE REPORT'!I19/X4</f>
        <v>19929.685502429045</v>
      </c>
      <c r="J19" s="23">
        <f>'WEEKLY COMPETITIVE REPORT'!J19</f>
        <v>2086</v>
      </c>
      <c r="K19" s="23">
        <f>'WEEKLY COMPETITIVE REPORT'!K19</f>
        <v>3757</v>
      </c>
      <c r="L19" s="65">
        <f>'WEEKLY COMPETITIVE REPORT'!L19</f>
        <v>-41.13798191032137</v>
      </c>
      <c r="M19" s="15">
        <f t="shared" si="0"/>
        <v>1675.8592979508346</v>
      </c>
      <c r="N19" s="38">
        <f>'WEEKLY COMPETITIVE REPORT'!N19</f>
        <v>7</v>
      </c>
      <c r="O19" s="15">
        <f>'WEEKLY COMPETITIVE REPORT'!O19/X4</f>
        <v>18763.743288161597</v>
      </c>
      <c r="P19" s="15">
        <f>'WEEKLY COMPETITIVE REPORT'!P19/X4</f>
        <v>29014.318588596267</v>
      </c>
      <c r="Q19" s="23">
        <f>'WEEKLY COMPETITIVE REPORT'!Q19</f>
        <v>3564</v>
      </c>
      <c r="R19" s="23">
        <f>'WEEKLY COMPETITIVE REPORT'!R19</f>
        <v>5762</v>
      </c>
      <c r="S19" s="65">
        <f>'WEEKLY COMPETITIVE REPORT'!S19</f>
        <v>-35.329367702137034</v>
      </c>
      <c r="T19" s="15">
        <f>'WEEKLY COMPETITIVE REPORT'!T19/X4</f>
        <v>29823.574533367424</v>
      </c>
      <c r="U19" s="15">
        <f t="shared" si="1"/>
        <v>2680.5347554516566</v>
      </c>
      <c r="V19" s="26">
        <f t="shared" si="2"/>
        <v>48587.317821529025</v>
      </c>
      <c r="W19" s="23">
        <f>'WEEKLY COMPETITIVE REPORT'!W19</f>
        <v>5907</v>
      </c>
      <c r="X19" s="57">
        <f>'WEEKLY COMPETITIVE REPORT'!X19</f>
        <v>9471</v>
      </c>
    </row>
    <row r="20" spans="1:24" ht="12.75">
      <c r="A20" s="52">
        <v>7</v>
      </c>
      <c r="B20" s="4" t="str">
        <f>'WEEKLY COMPETITIVE REPORT'!B20</f>
        <v>New</v>
      </c>
      <c r="C20" s="4" t="str">
        <f>'WEEKLY COMPETITIVE REPORT'!C20</f>
        <v>SEVEN POUNDS</v>
      </c>
      <c r="D20" s="4" t="str">
        <f>'WEEKLY COMPETITIVE REPORT'!D20</f>
        <v>SONY</v>
      </c>
      <c r="E20" s="4" t="str">
        <f>'WEEKLY COMPETITIVE REPORT'!E20</f>
        <v>CF</v>
      </c>
      <c r="F20" s="38">
        <f>'WEEKLY COMPETITIVE REPORT'!F20</f>
        <v>1</v>
      </c>
      <c r="G20" s="38">
        <f>'WEEKLY COMPETITIVE REPORT'!G20</f>
        <v>3</v>
      </c>
      <c r="H20" s="15">
        <f>'WEEKLY COMPETITIVE REPORT'!H20/X4</f>
        <v>8238.302224495013</v>
      </c>
      <c r="I20" s="15">
        <f>'WEEKLY COMPETITIVE REPORT'!I20/X4</f>
        <v>3845.563794425978</v>
      </c>
      <c r="J20" s="23">
        <f>'WEEKLY COMPETITIVE REPORT'!J20</f>
        <v>1318</v>
      </c>
      <c r="K20" s="23">
        <f>'WEEKLY COMPETITIVE REPORT'!K20</f>
        <v>687</v>
      </c>
      <c r="L20" s="65">
        <f>'WEEKLY COMPETITIVE REPORT'!L20</f>
        <v>114.22872340425533</v>
      </c>
      <c r="M20" s="15">
        <f t="shared" si="0"/>
        <v>2746.100741498338</v>
      </c>
      <c r="N20" s="38">
        <f>'WEEKLY COMPETITIVE REPORT'!N20</f>
        <v>4</v>
      </c>
      <c r="O20" s="15">
        <f>'WEEKLY COMPETITIVE REPORT'!O20/X4</f>
        <v>13560.47046791102</v>
      </c>
      <c r="P20" s="15">
        <f>'WEEKLY COMPETITIVE REPORT'!P20/X4</f>
        <v>4957.811301457427</v>
      </c>
      <c r="Q20" s="23">
        <f>'WEEKLY COMPETITIVE REPORT'!Q20</f>
        <v>2288</v>
      </c>
      <c r="R20" s="23">
        <f>'WEEKLY COMPETITIVE REPORT'!R20</f>
        <v>924</v>
      </c>
      <c r="S20" s="65">
        <f>'WEEKLY COMPETITIVE REPORT'!S20</f>
        <v>173.51727694687986</v>
      </c>
      <c r="T20" s="15">
        <f>'WEEKLY COMPETITIVE REPORT'!T20/X4</f>
        <v>1020.1994374840194</v>
      </c>
      <c r="U20" s="15">
        <f t="shared" si="1"/>
        <v>3390.117616977755</v>
      </c>
      <c r="V20" s="26">
        <f t="shared" si="2"/>
        <v>14580.66990539504</v>
      </c>
      <c r="W20" s="23">
        <f>'WEEKLY COMPETITIVE REPORT'!W20</f>
        <v>168</v>
      </c>
      <c r="X20" s="57">
        <f>'WEEKLY COMPETITIVE REPORT'!X20</f>
        <v>2456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TOŠE - THE HARDEST THING</v>
      </c>
      <c r="D21" s="4" t="str">
        <f>'WEEKLY COMPETITIVE REPORT'!D21</f>
        <v>DOMESTIC</v>
      </c>
      <c r="E21" s="4" t="str">
        <f>'WEEKLY COMPETITIVE REPORT'!E21</f>
        <v>Cinemania</v>
      </c>
      <c r="F21" s="38">
        <f>'WEEKLY COMPETITIVE REPORT'!F21</f>
        <v>2</v>
      </c>
      <c r="G21" s="38">
        <f>'WEEKLY COMPETITIVE REPORT'!G21</f>
        <v>6</v>
      </c>
      <c r="H21" s="15">
        <f>'WEEKLY COMPETITIVE REPORT'!H21/X4</f>
        <v>6883.150089491179</v>
      </c>
      <c r="I21" s="15">
        <f>'WEEKLY COMPETITIVE REPORT'!I21/X4</f>
        <v>16426.74507798517</v>
      </c>
      <c r="J21" s="23">
        <f>'WEEKLY COMPETITIVE REPORT'!J21</f>
        <v>1155</v>
      </c>
      <c r="K21" s="23">
        <f>'WEEKLY COMPETITIVE REPORT'!K21</f>
        <v>3132</v>
      </c>
      <c r="L21" s="65">
        <f>'WEEKLY COMPETITIVE REPORT'!L21</f>
        <v>-58.097906451863956</v>
      </c>
      <c r="M21" s="15">
        <f aca="true" t="shared" si="3" ref="M21:M33">H21/G21</f>
        <v>1147.1916815818631</v>
      </c>
      <c r="N21" s="38">
        <f>'WEEKLY COMPETITIVE REPORT'!N21</f>
        <v>6</v>
      </c>
      <c r="O21" s="15">
        <f>'WEEKLY COMPETITIVE REPORT'!O21/X4</f>
        <v>12356.17489133214</v>
      </c>
      <c r="P21" s="15">
        <f>'WEEKLY COMPETITIVE REPORT'!P21/X4</f>
        <v>27867.55305548453</v>
      </c>
      <c r="Q21" s="23">
        <f>'WEEKLY COMPETITIVE REPORT'!Q21</f>
        <v>2205</v>
      </c>
      <c r="R21" s="23">
        <f>'WEEKLY COMPETITIVE REPORT'!R21</f>
        <v>5493</v>
      </c>
      <c r="S21" s="65">
        <f>'WEEKLY COMPETITIVE REPORT'!S21</f>
        <v>-55.661069822919536</v>
      </c>
      <c r="T21" s="15">
        <f>'WEEKLY COMPETITIVE REPORT'!T21/X4</f>
        <v>29815.90386090514</v>
      </c>
      <c r="U21" s="15">
        <f aca="true" t="shared" si="4" ref="U21:U33">O21/N21</f>
        <v>2059.36248188869</v>
      </c>
      <c r="V21" s="26">
        <f aca="true" t="shared" si="5" ref="V21:V33">O21+T21</f>
        <v>42172.07875223728</v>
      </c>
      <c r="W21" s="23">
        <f>'WEEKLY COMPETITIVE REPORT'!W21</f>
        <v>5899</v>
      </c>
      <c r="X21" s="57">
        <f>'WEEKLY COMPETITIVE REPORT'!X21</f>
        <v>8104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REVOLUTIONARY ROAD</v>
      </c>
      <c r="D22" s="4" t="str">
        <f>'WEEKLY COMPETITIVE REPORT'!D22</f>
        <v>PAR</v>
      </c>
      <c r="E22" s="4" t="str">
        <f>'WEEKLY COMPETITIVE REPORT'!E22</f>
        <v>Karantanija</v>
      </c>
      <c r="F22" s="38">
        <f>'WEEKLY COMPETITIVE REPORT'!F22</f>
        <v>4</v>
      </c>
      <c r="G22" s="38">
        <f>'WEEKLY COMPETITIVE REPORT'!G22</f>
        <v>4</v>
      </c>
      <c r="H22" s="15">
        <f>'WEEKLY COMPETITIVE REPORT'!H22/X4</f>
        <v>6219.636921503452</v>
      </c>
      <c r="I22" s="15">
        <f>'WEEKLY COMPETITIVE REPORT'!I22/X4</f>
        <v>10240.347737151624</v>
      </c>
      <c r="J22" s="23">
        <f>'WEEKLY COMPETITIVE REPORT'!J22</f>
        <v>1052</v>
      </c>
      <c r="K22" s="23">
        <f>'WEEKLY COMPETITIVE REPORT'!K22</f>
        <v>1874</v>
      </c>
      <c r="L22" s="65">
        <f>'WEEKLY COMPETITIVE REPORT'!L22</f>
        <v>-39.26342072409488</v>
      </c>
      <c r="M22" s="15">
        <f t="shared" si="3"/>
        <v>1554.909230375863</v>
      </c>
      <c r="N22" s="38">
        <f>'WEEKLY COMPETITIVE REPORT'!N22</f>
        <v>4</v>
      </c>
      <c r="O22" s="15">
        <f>'WEEKLY COMPETITIVE REPORT'!O22/X4</f>
        <v>10077.98517003324</v>
      </c>
      <c r="P22" s="15">
        <f>'WEEKLY COMPETITIVE REPORT'!P22/X4</f>
        <v>14975.709537202762</v>
      </c>
      <c r="Q22" s="23">
        <f>'WEEKLY COMPETITIVE REPORT'!Q22</f>
        <v>1818</v>
      </c>
      <c r="R22" s="23">
        <f>'WEEKLY COMPETITIVE REPORT'!R22</f>
        <v>2828</v>
      </c>
      <c r="S22" s="65">
        <f>'WEEKLY COMPETITIVE REPORT'!S22</f>
        <v>-32.704456206248935</v>
      </c>
      <c r="T22" s="15">
        <f>'WEEKLY COMPETITIVE REPORT'!T22/X4</f>
        <v>49475.8373817438</v>
      </c>
      <c r="U22" s="15">
        <f t="shared" si="4"/>
        <v>2519.49629250831</v>
      </c>
      <c r="V22" s="26">
        <f t="shared" si="5"/>
        <v>59553.82255177703</v>
      </c>
      <c r="W22" s="23">
        <f>'WEEKLY COMPETITIVE REPORT'!W22</f>
        <v>9864</v>
      </c>
      <c r="X22" s="57">
        <f>'WEEKLY COMPETITIVE REPORT'!X22</f>
        <v>11682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AUSTRALIA</v>
      </c>
      <c r="D23" s="4" t="str">
        <f>'WEEKLY COMPETITIVE REPORT'!D23</f>
        <v>FOX</v>
      </c>
      <c r="E23" s="4" t="str">
        <f>'WEEKLY COMPETITIVE REPORT'!E23</f>
        <v>CF</v>
      </c>
      <c r="F23" s="38">
        <f>'WEEKLY COMPETITIVE REPORT'!F23</f>
        <v>9</v>
      </c>
      <c r="G23" s="38">
        <f>'WEEKLY COMPETITIVE REPORT'!G23</f>
        <v>12</v>
      </c>
      <c r="H23" s="15">
        <f>'WEEKLY COMPETITIVE REPORT'!H23/X4</f>
        <v>3917.156737407313</v>
      </c>
      <c r="I23" s="15">
        <f>'WEEKLY COMPETITIVE REPORT'!I23/X4</f>
        <v>6240.092048069548</v>
      </c>
      <c r="J23" s="23">
        <f>'WEEKLY COMPETITIVE REPORT'!J23</f>
        <v>684</v>
      </c>
      <c r="K23" s="23">
        <f>'WEEKLY COMPETITIVE REPORT'!K23</f>
        <v>1081</v>
      </c>
      <c r="L23" s="65">
        <f>'WEEKLY COMPETITIVE REPORT'!L23</f>
        <v>-37.22597828313871</v>
      </c>
      <c r="M23" s="15">
        <f t="shared" si="3"/>
        <v>326.42972811727606</v>
      </c>
      <c r="N23" s="38">
        <f>'WEEKLY COMPETITIVE REPORT'!N23</f>
        <v>12</v>
      </c>
      <c r="O23" s="15">
        <f>'WEEKLY COMPETITIVE REPORT'!O23/X4</f>
        <v>5887.2411148043975</v>
      </c>
      <c r="P23" s="15">
        <f>'WEEKLY COMPETITIVE REPORT'!P23/X4</f>
        <v>8529.787778061876</v>
      </c>
      <c r="Q23" s="23">
        <f>'WEEKLY COMPETITIVE REPORT'!Q23</f>
        <v>1010</v>
      </c>
      <c r="R23" s="23">
        <f>'WEEKLY COMPETITIVE REPORT'!R23</f>
        <v>1495</v>
      </c>
      <c r="S23" s="65">
        <f>'WEEKLY COMPETITIVE REPORT'!S23</f>
        <v>-30.980215827338128</v>
      </c>
      <c r="T23" s="15">
        <f>'WEEKLY COMPETITIVE REPORT'!T23/X4</f>
        <v>281750.19176681153</v>
      </c>
      <c r="U23" s="15">
        <f t="shared" si="4"/>
        <v>490.6034262336998</v>
      </c>
      <c r="V23" s="26">
        <f t="shared" si="5"/>
        <v>287637.43288161594</v>
      </c>
      <c r="W23" s="23">
        <f>'WEEKLY COMPETITIVE REPORT'!W23</f>
        <v>54144</v>
      </c>
      <c r="X23" s="57">
        <f>'WEEKLY COMPETITIVE REPORT'!X23</f>
        <v>55154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UNDERWORLD: RISE of the LYCANS</v>
      </c>
      <c r="D24" s="4" t="str">
        <f>'WEEKLY COMPETITIVE REPORT'!D24</f>
        <v>SONY</v>
      </c>
      <c r="E24" s="4" t="str">
        <f>'WEEKLY COMPETITIVE REPORT'!E24</f>
        <v>CF</v>
      </c>
      <c r="F24" s="38">
        <f>'WEEKLY COMPETITIVE REPORT'!F24</f>
        <v>4</v>
      </c>
      <c r="G24" s="38">
        <f>'WEEKLY COMPETITIVE REPORT'!G24</f>
        <v>5</v>
      </c>
      <c r="H24" s="15">
        <f>'WEEKLY COMPETITIVE REPORT'!H24/X4</f>
        <v>3343.134748146254</v>
      </c>
      <c r="I24" s="15">
        <f>'WEEKLY COMPETITIVE REPORT'!I24/X4</f>
        <v>9663.768857069803</v>
      </c>
      <c r="J24" s="23">
        <f>'WEEKLY COMPETITIVE REPORT'!J24</f>
        <v>594</v>
      </c>
      <c r="K24" s="23">
        <f>'WEEKLY COMPETITIVE REPORT'!K24</f>
        <v>1820</v>
      </c>
      <c r="L24" s="65">
        <f>'WEEKLY COMPETITIVE REPORT'!L24</f>
        <v>-65.40547691493583</v>
      </c>
      <c r="M24" s="15">
        <f t="shared" si="3"/>
        <v>668.6269496292508</v>
      </c>
      <c r="N24" s="38">
        <f>'WEEKLY COMPETITIVE REPORT'!N24</f>
        <v>5</v>
      </c>
      <c r="O24" s="15">
        <f>'WEEKLY COMPETITIVE REPORT'!O24/X4</f>
        <v>5446.177448222961</v>
      </c>
      <c r="P24" s="15">
        <f>'WEEKLY COMPETITIVE REPORT'!P24/X4</f>
        <v>13414.72769112759</v>
      </c>
      <c r="Q24" s="23">
        <f>'WEEKLY COMPETITIVE REPORT'!Q24</f>
        <v>998</v>
      </c>
      <c r="R24" s="23">
        <f>'WEEKLY COMPETITIVE REPORT'!R24</f>
        <v>2625</v>
      </c>
      <c r="S24" s="65">
        <f>'WEEKLY COMPETITIVE REPORT'!S24</f>
        <v>-59.401505765748595</v>
      </c>
      <c r="T24" s="15">
        <f>'WEEKLY COMPETITIVE REPORT'!T24/X4</f>
        <v>50464.075683968294</v>
      </c>
      <c r="U24" s="15">
        <f t="shared" si="4"/>
        <v>1089.2354896445922</v>
      </c>
      <c r="V24" s="26">
        <f t="shared" si="5"/>
        <v>55910.253132191254</v>
      </c>
      <c r="W24" s="23">
        <f>'WEEKLY COMPETITIVE REPORT'!W24</f>
        <v>9906</v>
      </c>
      <c r="X24" s="57">
        <f>'WEEKLY COMPETITIVE REPORT'!X24</f>
        <v>10904</v>
      </c>
    </row>
    <row r="25" spans="1:24" ht="12.75">
      <c r="A25" s="51">
        <v>12</v>
      </c>
      <c r="B25" s="4" t="str">
        <f>'WEEKLY COMPETITIVE REPORT'!B25</f>
        <v>New</v>
      </c>
      <c r="C25" s="4" t="str">
        <f>'WEEKLY COMPETITIVE REPORT'!C25</f>
        <v>TURNEJA</v>
      </c>
      <c r="D25" s="4" t="str">
        <f>'WEEKLY COMPETITIVE REPORT'!D25</f>
        <v>INDEP</v>
      </c>
      <c r="E25" s="4" t="str">
        <f>'WEEKLY COMPETITIVE REPORT'!E25</f>
        <v>Cinemania</v>
      </c>
      <c r="F25" s="38">
        <f>'WEEKLY COMPETITIVE REPORT'!F25</f>
        <v>1</v>
      </c>
      <c r="G25" s="38">
        <f>'WEEKLY COMPETITIVE REPORT'!G25</f>
        <v>2</v>
      </c>
      <c r="H25" s="15">
        <f>'WEEKLY COMPETITIVE REPORT'!H25/X4</f>
        <v>2593.9657376630016</v>
      </c>
      <c r="I25" s="15">
        <f>'WEEKLY COMPETITIVE REPORT'!I25/X4</f>
        <v>0</v>
      </c>
      <c r="J25" s="23">
        <f>'WEEKLY COMPETITIVE REPORT'!J25</f>
        <v>424</v>
      </c>
      <c r="K25" s="23">
        <f>'WEEKLY COMPETITIVE REPORT'!K25</f>
        <v>0</v>
      </c>
      <c r="L25" s="65">
        <f>'WEEKLY COMPETITIVE REPORT'!L25</f>
        <v>0</v>
      </c>
      <c r="M25" s="15">
        <f t="shared" si="3"/>
        <v>1296.9828688315008</v>
      </c>
      <c r="N25" s="38">
        <f>'WEEKLY COMPETITIVE REPORT'!N25</f>
        <v>2</v>
      </c>
      <c r="O25" s="15">
        <f>'WEEKLY COMPETITIVE REPORT'!O25/X4</f>
        <v>4691.894656098185</v>
      </c>
      <c r="P25" s="15">
        <f>'WEEKLY COMPETITIVE REPORT'!P25/X4</f>
        <v>0</v>
      </c>
      <c r="Q25" s="23">
        <f>'WEEKLY COMPETITIVE REPORT'!Q25</f>
        <v>801</v>
      </c>
      <c r="R25" s="23">
        <f>'WEEKLY COMPETITIVE REPORT'!R25</f>
        <v>0</v>
      </c>
      <c r="S25" s="65">
        <f>'WEEKLY COMPETITIVE REPORT'!S25</f>
        <v>0</v>
      </c>
      <c r="T25" s="15">
        <f>'WEEKLY COMPETITIVE REPORT'!T25/X4</f>
        <v>768.345691638967</v>
      </c>
      <c r="U25" s="15">
        <f t="shared" si="4"/>
        <v>2345.9473280490924</v>
      </c>
      <c r="V25" s="26">
        <f t="shared" si="5"/>
        <v>5460.240347737152</v>
      </c>
      <c r="W25" s="23">
        <f>'WEEKLY COMPETITIVE REPORT'!W25</f>
        <v>201</v>
      </c>
      <c r="X25" s="57">
        <f>'WEEKLY COMPETITIVE REPORT'!X25</f>
        <v>1002</v>
      </c>
    </row>
    <row r="26" spans="1:24" ht="12.75" customHeight="1">
      <c r="A26" s="51">
        <v>13</v>
      </c>
      <c r="B26" s="4">
        <f>'WEEKLY COMPETITIVE REPORT'!B26</f>
        <v>9</v>
      </c>
      <c r="C26" s="4" t="str">
        <f>'WEEKLY COMPETITIVE REPORT'!C26</f>
        <v>THE BOY IN THE STRIPED PYJAMAS</v>
      </c>
      <c r="D26" s="4" t="str">
        <f>'WEEKLY COMPETITIVE REPORT'!D26</f>
        <v>WDI</v>
      </c>
      <c r="E26" s="4" t="str">
        <f>'WEEKLY COMPETITIVE REPORT'!E26</f>
        <v>CENEX</v>
      </c>
      <c r="F26" s="38">
        <f>'WEEKLY COMPETITIVE REPORT'!F26</f>
        <v>3</v>
      </c>
      <c r="G26" s="38">
        <f>'WEEKLY COMPETITIVE REPORT'!G26</f>
        <v>4</v>
      </c>
      <c r="H26" s="15">
        <f>'WEEKLY COMPETITIVE REPORT'!H26/X4</f>
        <v>2680.9000255689084</v>
      </c>
      <c r="I26" s="15">
        <f>'WEEKLY COMPETITIVE REPORT'!I26/X4</f>
        <v>6099.46305292764</v>
      </c>
      <c r="J26" s="23">
        <f>'WEEKLY COMPETITIVE REPORT'!J26</f>
        <v>457</v>
      </c>
      <c r="K26" s="23">
        <f>'WEEKLY COMPETITIVE REPORT'!K26</f>
        <v>1162</v>
      </c>
      <c r="L26" s="65">
        <f>'WEEKLY COMPETITIVE REPORT'!L26</f>
        <v>-56.04695032487948</v>
      </c>
      <c r="M26" s="15">
        <f t="shared" si="3"/>
        <v>670.2250063922271</v>
      </c>
      <c r="N26" s="38">
        <f>'WEEKLY COMPETITIVE REPORT'!N26</f>
        <v>4</v>
      </c>
      <c r="O26" s="15">
        <f>'WEEKLY COMPETITIVE REPORT'!O26/X4</f>
        <v>4654.819739197136</v>
      </c>
      <c r="P26" s="15">
        <f>'WEEKLY COMPETITIVE REPORT'!P26/X4</f>
        <v>8538.736895934544</v>
      </c>
      <c r="Q26" s="23">
        <f>'WEEKLY COMPETITIVE REPORT'!Q26</f>
        <v>855</v>
      </c>
      <c r="R26" s="23">
        <f>'WEEKLY COMPETITIVE REPORT'!R26</f>
        <v>1694</v>
      </c>
      <c r="S26" s="65">
        <f>'WEEKLY COMPETITIVE REPORT'!S26</f>
        <v>-45.48585117532564</v>
      </c>
      <c r="T26" s="15">
        <f>'WEEKLY COMPETITIVE REPORT'!T26/X4</f>
        <v>19267.4507798517</v>
      </c>
      <c r="U26" s="15">
        <f t="shared" si="4"/>
        <v>1163.704934799284</v>
      </c>
      <c r="V26" s="26">
        <f t="shared" si="5"/>
        <v>23922.270519048838</v>
      </c>
      <c r="W26" s="23">
        <f>'WEEKLY COMPETITIVE REPORT'!W26</f>
        <v>3789</v>
      </c>
      <c r="X26" s="57">
        <f>'WEEKLY COMPETITIVE REPORT'!X26</f>
        <v>4644</v>
      </c>
    </row>
    <row r="27" spans="1:24" ht="12.75" customHeight="1">
      <c r="A27" s="51">
        <v>14</v>
      </c>
      <c r="B27" s="4">
        <f>'WEEKLY COMPETITIVE REPORT'!B27</f>
        <v>11</v>
      </c>
      <c r="C27" s="4" t="str">
        <f>'WEEKLY COMPETITIVE REPORT'!C27</f>
        <v>CHANGELING</v>
      </c>
      <c r="D27" s="4" t="str">
        <f>'WEEKLY COMPETITIVE REPORT'!D27</f>
        <v>UNI</v>
      </c>
      <c r="E27" s="4" t="str">
        <f>'WEEKLY COMPETITIVE REPORT'!E27</f>
        <v>Karantanija</v>
      </c>
      <c r="F27" s="38">
        <f>'WEEKLY COMPETITIVE REPORT'!F27</f>
        <v>6</v>
      </c>
      <c r="G27" s="38">
        <f>'WEEKLY COMPETITIVE REPORT'!G27</f>
        <v>6</v>
      </c>
      <c r="H27" s="15">
        <f>'WEEKLY COMPETITIVE REPORT'!H27/X4</f>
        <v>2477.627205318333</v>
      </c>
      <c r="I27" s="15">
        <f>'WEEKLY COMPETITIVE REPORT'!I27/X17</f>
        <v>0.11498257839721254</v>
      </c>
      <c r="J27" s="23">
        <f>'WEEKLY COMPETITIVE REPORT'!J27</f>
        <v>382</v>
      </c>
      <c r="K27" s="23">
        <f>'WEEKLY COMPETITIVE REPORT'!K27</f>
        <v>693</v>
      </c>
      <c r="L27" s="65">
        <f>'WEEKLY COMPETITIVE REPORT'!L27</f>
        <v>-38.18181818181819</v>
      </c>
      <c r="M27" s="15">
        <f t="shared" si="3"/>
        <v>412.93786755305547</v>
      </c>
      <c r="N27" s="38">
        <f>'WEEKLY COMPETITIVE REPORT'!N27</f>
        <v>6</v>
      </c>
      <c r="O27" s="15">
        <f>'WEEKLY COMPETITIVE REPORT'!O27/X4</f>
        <v>4347.992840705701</v>
      </c>
      <c r="P27" s="15">
        <f>'WEEKLY COMPETITIVE REPORT'!P27/X17</f>
        <v>0.16236933797909409</v>
      </c>
      <c r="Q27" s="23">
        <f>'WEEKLY COMPETITIVE REPORT'!Q27</f>
        <v>682</v>
      </c>
      <c r="R27" s="23">
        <f>'WEEKLY COMPETITIVE REPORT'!R27</f>
        <v>1018</v>
      </c>
      <c r="S27" s="65">
        <f>'WEEKLY COMPETITIVE REPORT'!S27</f>
        <v>-23.17596566523605</v>
      </c>
      <c r="T27" s="15">
        <f>'WEEKLY COMPETITIVE REPORT'!T27/X17</f>
        <v>2.152393178067119</v>
      </c>
      <c r="U27" s="15">
        <f t="shared" si="4"/>
        <v>724.6654734509502</v>
      </c>
      <c r="V27" s="26">
        <f t="shared" si="5"/>
        <v>4350.145233883769</v>
      </c>
      <c r="W27" s="23">
        <f>'WEEKLY COMPETITIVE REPORT'!W27</f>
        <v>14423</v>
      </c>
      <c r="X27" s="57">
        <f>'WEEKLY COMPETITIVE REPORT'!X27</f>
        <v>15105</v>
      </c>
    </row>
    <row r="28" spans="1:24" ht="12.75">
      <c r="A28" s="51">
        <v>15</v>
      </c>
      <c r="B28" s="4">
        <f>'WEEKLY COMPETITIVE REPORT'!B28</f>
        <v>14</v>
      </c>
      <c r="C28" s="4" t="str">
        <f>'WEEKLY COMPETITIVE REPORT'!C28</f>
        <v>MADAGASCAR 2</v>
      </c>
      <c r="D28" s="4" t="str">
        <f>'WEEKLY COMPETITIVE REPORT'!D28</f>
        <v>UIP</v>
      </c>
      <c r="E28" s="4" t="str">
        <f>'WEEKLY COMPETITIVE REPORT'!E28</f>
        <v>Karantanija</v>
      </c>
      <c r="F28" s="38">
        <f>'WEEKLY COMPETITIVE REPORT'!F28</f>
        <v>11</v>
      </c>
      <c r="G28" s="38">
        <f>'WEEKLY COMPETITIVE REPORT'!G28</f>
        <v>21</v>
      </c>
      <c r="H28" s="15">
        <f>'WEEKLY COMPETITIVE REPORT'!H28/X4</f>
        <v>1158.2715418051648</v>
      </c>
      <c r="I28" s="15">
        <f>'WEEKLY COMPETITIVE REPORT'!I28/X17</f>
        <v>0.06455162295983861</v>
      </c>
      <c r="J28" s="23">
        <f>'WEEKLY COMPETITIVE REPORT'!J28</f>
        <v>211</v>
      </c>
      <c r="K28" s="23">
        <f>'WEEKLY COMPETITIVE REPORT'!K28</f>
        <v>513</v>
      </c>
      <c r="L28" s="65">
        <f>'WEEKLY COMPETITIVE REPORT'!L28</f>
        <v>-48.52272727272727</v>
      </c>
      <c r="M28" s="15">
        <f t="shared" si="3"/>
        <v>55.155787705007846</v>
      </c>
      <c r="N28" s="38">
        <f>'WEEKLY COMPETITIVE REPORT'!N28</f>
        <v>21</v>
      </c>
      <c r="O28" s="15">
        <f>'WEEKLY COMPETITIVE REPORT'!O28/X4</f>
        <v>3644.847864996165</v>
      </c>
      <c r="P28" s="15">
        <f>'WEEKLY COMPETITIVE REPORT'!P28/X17</f>
        <v>0.12125435540069686</v>
      </c>
      <c r="Q28" s="23">
        <f>'WEEKLY COMPETITIVE REPORT'!Q28</f>
        <v>791</v>
      </c>
      <c r="R28" s="23">
        <f>'WEEKLY COMPETITIVE REPORT'!R28</f>
        <v>928</v>
      </c>
      <c r="S28" s="65">
        <f>'WEEKLY COMPETITIVE REPORT'!S28</f>
        <v>-13.76285541439806</v>
      </c>
      <c r="T28" s="15">
        <f>'WEEKLY COMPETITIVE REPORT'!T28/X17</f>
        <v>18.97660003667706</v>
      </c>
      <c r="U28" s="15">
        <f t="shared" si="4"/>
        <v>173.5641840474364</v>
      </c>
      <c r="V28" s="26">
        <f t="shared" si="5"/>
        <v>3663.824465032842</v>
      </c>
      <c r="W28" s="23">
        <f>'WEEKLY COMPETITIVE REPORT'!W28</f>
        <v>132875</v>
      </c>
      <c r="X28" s="57">
        <f>'WEEKLY COMPETITIVE REPORT'!X28</f>
        <v>133666</v>
      </c>
    </row>
    <row r="29" spans="1:24" ht="12.75">
      <c r="A29" s="51">
        <v>16</v>
      </c>
      <c r="B29" s="4">
        <f>'WEEKLY COMPETITIVE REPORT'!B29</f>
        <v>12</v>
      </c>
      <c r="C29" s="4" t="str">
        <f>'WEEKLY COMPETITIVE REPORT'!C29</f>
        <v>DOUBT</v>
      </c>
      <c r="D29" s="4" t="str">
        <f>'WEEKLY COMPETITIVE REPORT'!D29</f>
        <v>WDI</v>
      </c>
      <c r="E29" s="4" t="str">
        <f>'WEEKLY COMPETITIVE REPORT'!E29</f>
        <v>CENEX</v>
      </c>
      <c r="F29" s="38">
        <f>'WEEKLY COMPETITIVE REPORT'!F29</f>
        <v>5</v>
      </c>
      <c r="G29" s="38">
        <f>'WEEKLY COMPETITIVE REPORT'!G29</f>
        <v>4</v>
      </c>
      <c r="H29" s="15">
        <f>'WEEKLY COMPETITIVE REPORT'!H29/X4</f>
        <v>2000.7670672462286</v>
      </c>
      <c r="I29" s="15">
        <f>'WEEKLY COMPETITIVE REPORT'!I29/X17</f>
        <v>0.08850174216027874</v>
      </c>
      <c r="J29" s="23">
        <f>'WEEKLY COMPETITIVE REPORT'!J29</f>
        <v>329</v>
      </c>
      <c r="K29" s="23">
        <f>'WEEKLY COMPETITIVE REPORT'!K29</f>
        <v>582</v>
      </c>
      <c r="L29" s="65">
        <f>'WEEKLY COMPETITIVE REPORT'!L29</f>
        <v>-35.142975549108996</v>
      </c>
      <c r="M29" s="15">
        <f t="shared" si="3"/>
        <v>500.19176681155716</v>
      </c>
      <c r="N29" s="38">
        <f>'WEEKLY COMPETITIVE REPORT'!N29</f>
        <v>4</v>
      </c>
      <c r="O29" s="15">
        <f>'WEEKLY COMPETITIVE REPORT'!O29/X4</f>
        <v>3565.584249552544</v>
      </c>
      <c r="P29" s="15">
        <f>'WEEKLY COMPETITIVE REPORT'!P29/X17</f>
        <v>0.15246653218411885</v>
      </c>
      <c r="Q29" s="23">
        <f>'WEEKLY COMPETITIVE REPORT'!Q29</f>
        <v>617</v>
      </c>
      <c r="R29" s="23">
        <f>'WEEKLY COMPETITIVE REPORT'!R29</f>
        <v>1039</v>
      </c>
      <c r="S29" s="65">
        <f>'WEEKLY COMPETITIVE REPORT'!S29</f>
        <v>-32.90834736588886</v>
      </c>
      <c r="T29" s="15">
        <f>'WEEKLY COMPETITIVE REPORT'!T29/X4</f>
        <v>33603.93761186397</v>
      </c>
      <c r="U29" s="15">
        <f t="shared" si="4"/>
        <v>891.396062388136</v>
      </c>
      <c r="V29" s="26">
        <f t="shared" si="5"/>
        <v>37169.52186141651</v>
      </c>
      <c r="W29" s="23">
        <f>'WEEKLY COMPETITIVE REPORT'!W29</f>
        <v>6634</v>
      </c>
      <c r="X29" s="57">
        <f>'WEEKLY COMPETITIVE REPORT'!X29</f>
        <v>7251</v>
      </c>
    </row>
    <row r="30" spans="1:24" ht="12.75">
      <c r="A30" s="52">
        <v>17</v>
      </c>
      <c r="B30" s="4">
        <f>'WEEKLY COMPETITIVE REPORT'!B30</f>
        <v>15</v>
      </c>
      <c r="C30" s="4" t="str">
        <f>'WEEKLY COMPETITIVE REPORT'!C30</f>
        <v>FROST/NIXON</v>
      </c>
      <c r="D30" s="4" t="str">
        <f>'WEEKLY COMPETITIVE REPORT'!D30</f>
        <v>UNI</v>
      </c>
      <c r="E30" s="4" t="str">
        <f>'WEEKLY COMPETITIVE REPORT'!E30</f>
        <v>Karantanija</v>
      </c>
      <c r="F30" s="38">
        <f>'WEEKLY COMPETITIVE REPORT'!F30</f>
        <v>3</v>
      </c>
      <c r="G30" s="38">
        <f>'WEEKLY COMPETITIVE REPORT'!G30</f>
        <v>4</v>
      </c>
      <c r="H30" s="15">
        <f>'WEEKLY COMPETITIVE REPORT'!H30/X4</f>
        <v>1296.3436461263104</v>
      </c>
      <c r="I30" s="15">
        <f>'WEEKLY COMPETITIVE REPORT'!I30/X17</f>
        <v>0.05681276361635797</v>
      </c>
      <c r="J30" s="23">
        <f>'WEEKLY COMPETITIVE REPORT'!J30</f>
        <v>201</v>
      </c>
      <c r="K30" s="23">
        <f>'WEEKLY COMPETITIVE REPORT'!K30</f>
        <v>340</v>
      </c>
      <c r="L30" s="65">
        <f>'WEEKLY COMPETITIVE REPORT'!L30</f>
        <v>-34.538411878631365</v>
      </c>
      <c r="M30" s="15">
        <f t="shared" si="3"/>
        <v>324.0859115315776</v>
      </c>
      <c r="N30" s="38">
        <f>'WEEKLY COMPETITIVE REPORT'!N30</f>
        <v>4</v>
      </c>
      <c r="O30" s="15">
        <f>'WEEKLY COMPETITIVE REPORT'!O30/X4</f>
        <v>2233.4441319355665</v>
      </c>
      <c r="P30" s="15">
        <f>'WEEKLY COMPETITIVE REPORT'!P30/X17</f>
        <v>0.0935631762332661</v>
      </c>
      <c r="Q30" s="23">
        <f>'WEEKLY COMPETITIVE REPORT'!Q30</f>
        <v>364</v>
      </c>
      <c r="R30" s="23">
        <f>'WEEKLY COMPETITIVE REPORT'!R30</f>
        <v>584</v>
      </c>
      <c r="S30" s="65">
        <f>'WEEKLY COMPETITIVE REPORT'!S30</f>
        <v>-31.517052136417092</v>
      </c>
      <c r="T30" s="15">
        <f>'WEEKLY COMPETITIVE REPORT'!T30/X4</f>
        <v>9549.987215545896</v>
      </c>
      <c r="U30" s="15">
        <f t="shared" si="4"/>
        <v>558.3610329838916</v>
      </c>
      <c r="V30" s="26">
        <f t="shared" si="5"/>
        <v>11783.431347481463</v>
      </c>
      <c r="W30" s="23">
        <f>'WEEKLY COMPETITIVE REPORT'!W30</f>
        <v>1744</v>
      </c>
      <c r="X30" s="57">
        <f>'WEEKLY COMPETITIVE REPORT'!X30</f>
        <v>2108</v>
      </c>
    </row>
    <row r="31" spans="1:24" ht="12.75">
      <c r="A31" s="51">
        <v>18</v>
      </c>
      <c r="B31" s="4">
        <f>'WEEKLY COMPETITIVE REPORT'!B31</f>
        <v>16</v>
      </c>
      <c r="C31" s="4" t="str">
        <f>'WEEKLY COMPETITIVE REPORT'!C31</f>
        <v>PRIDE and GLORY</v>
      </c>
      <c r="D31" s="4" t="str">
        <f>'WEEKLY COMPETITIVE REPORT'!D31</f>
        <v>WB</v>
      </c>
      <c r="E31" s="4" t="str">
        <f>'WEEKLY COMPETITIVE REPORT'!E31</f>
        <v>Blitz</v>
      </c>
      <c r="F31" s="38">
        <f>'WEEKLY COMPETITIVE REPORT'!F31</f>
        <v>4</v>
      </c>
      <c r="G31" s="38">
        <f>'WEEKLY COMPETITIVE REPORT'!G31</f>
        <v>4</v>
      </c>
      <c r="H31" s="15">
        <f>'WEEKLY COMPETITIVE REPORT'!H31/X4</f>
        <v>577.8573254922014</v>
      </c>
      <c r="I31" s="15">
        <f>'WEEKLY COMPETITIVE REPORT'!I31/X17</f>
        <v>0.06337795708784155</v>
      </c>
      <c r="J31" s="23">
        <f>'WEEKLY COMPETITIVE REPORT'!J31</f>
        <v>103</v>
      </c>
      <c r="K31" s="23">
        <f>'WEEKLY COMPETITIVE REPORT'!K31</f>
        <v>376</v>
      </c>
      <c r="L31" s="65">
        <f>'WEEKLY COMPETITIVE REPORT'!L31</f>
        <v>-73.8425925925926</v>
      </c>
      <c r="M31" s="15">
        <f t="shared" si="3"/>
        <v>144.46433137305036</v>
      </c>
      <c r="N31" s="38">
        <f>'WEEKLY COMPETITIVE REPORT'!N31</f>
        <v>4</v>
      </c>
      <c r="O31" s="15">
        <f>'WEEKLY COMPETITIVE REPORT'!O31/X4</f>
        <v>832.2679621580158</v>
      </c>
      <c r="P31" s="15">
        <f>'WEEKLY COMPETITIVE REPORT'!P31/X17</f>
        <v>0.08905189803777737</v>
      </c>
      <c r="Q31" s="23">
        <f>'WEEKLY COMPETITIVE REPORT'!Q31</f>
        <v>163</v>
      </c>
      <c r="R31" s="23">
        <f>'WEEKLY COMPETITIVE REPORT'!R31</f>
        <v>556</v>
      </c>
      <c r="S31" s="65">
        <f>'WEEKLY COMPETITIVE REPORT'!S31</f>
        <v>-73.18780889621087</v>
      </c>
      <c r="T31" s="15">
        <f>'WEEKLY COMPETITIVE REPORT'!T31/X4</f>
        <v>19721.298900536945</v>
      </c>
      <c r="U31" s="15">
        <f t="shared" si="4"/>
        <v>208.06699053950396</v>
      </c>
      <c r="V31" s="26">
        <f t="shared" si="5"/>
        <v>20553.566862694963</v>
      </c>
      <c r="W31" s="23">
        <f>'WEEKLY COMPETITIVE REPORT'!W31</f>
        <v>3870</v>
      </c>
      <c r="X31" s="57">
        <f>'WEEKLY COMPETITIVE REPORT'!X31</f>
        <v>4033</v>
      </c>
    </row>
    <row r="32" spans="1:24" ht="12.75">
      <c r="A32" s="51">
        <v>19</v>
      </c>
      <c r="B32" s="4">
        <f>'WEEKLY COMPETITIVE REPORT'!B32</f>
        <v>17</v>
      </c>
      <c r="C32" s="4" t="str">
        <f>'WEEKLY COMPETITIVE REPORT'!C32</f>
        <v>HUNGER</v>
      </c>
      <c r="D32" s="4" t="str">
        <f>'WEEKLY COMPETITIVE REPORT'!D32</f>
        <v>INDEP</v>
      </c>
      <c r="E32" s="4" t="str">
        <f>'WEEKLY COMPETITIVE REPORT'!E32</f>
        <v>CF</v>
      </c>
      <c r="F32" s="38">
        <f>'WEEKLY COMPETITIVE REPORT'!F32</f>
        <v>2</v>
      </c>
      <c r="G32" s="38">
        <f>'WEEKLY COMPETITIVE REPORT'!G32</f>
        <v>1</v>
      </c>
      <c r="H32" s="15">
        <f>'WEEKLY COMPETITIVE REPORT'!H32/X4</f>
        <v>466.6325747890565</v>
      </c>
      <c r="I32" s="15">
        <f>'WEEKLY COMPETITIVE REPORT'!I32/X17</f>
        <v>0.023473317439941317</v>
      </c>
      <c r="J32" s="23">
        <f>'WEEKLY COMPETITIVE REPORT'!J32</f>
        <v>74</v>
      </c>
      <c r="K32" s="23">
        <f>'WEEKLY COMPETITIVE REPORT'!K32</f>
        <v>134</v>
      </c>
      <c r="L32" s="65">
        <f>'WEEKLY COMPETITIVE REPORT'!L32</f>
        <v>-42.96875</v>
      </c>
      <c r="M32" s="15">
        <f t="shared" si="3"/>
        <v>466.6325747890565</v>
      </c>
      <c r="N32" s="38">
        <f>'WEEKLY COMPETITIVE REPORT'!N32</f>
        <v>1</v>
      </c>
      <c r="O32" s="15">
        <f>'WEEKLY COMPETITIVE REPORT'!O32/X4</f>
        <v>800.3068268984914</v>
      </c>
      <c r="P32" s="15">
        <f>'WEEKLY COMPETITIVE REPORT'!P32/X17</f>
        <v>0.03755730790390611</v>
      </c>
      <c r="Q32" s="23">
        <f>'WEEKLY COMPETITIVE REPORT'!Q32</f>
        <v>133</v>
      </c>
      <c r="R32" s="23">
        <f>'WEEKLY COMPETITIVE REPORT'!R32</f>
        <v>218</v>
      </c>
      <c r="S32" s="65">
        <f>'WEEKLY COMPETITIVE REPORT'!S32</f>
        <v>-38.8671875</v>
      </c>
      <c r="T32" s="15">
        <f>'WEEKLY COMPETITIVE REPORT'!T32/X4</f>
        <v>1309.1281002301203</v>
      </c>
      <c r="U32" s="15">
        <f t="shared" si="4"/>
        <v>800.3068268984914</v>
      </c>
      <c r="V32" s="26">
        <f t="shared" si="5"/>
        <v>2109.434927128612</v>
      </c>
      <c r="W32" s="23">
        <f>'WEEKLY COMPETITIVE REPORT'!W32</f>
        <v>218</v>
      </c>
      <c r="X32" s="57">
        <f>'WEEKLY COMPETITIVE REPORT'!X32</f>
        <v>351</v>
      </c>
    </row>
    <row r="33" spans="1:24" ht="13.5" thickBot="1">
      <c r="A33" s="51">
        <v>20</v>
      </c>
      <c r="B33" s="4">
        <f>'WEEKLY COMPETITIVE REPORT'!B33</f>
        <v>18</v>
      </c>
      <c r="C33" s="4" t="str">
        <f>'WEEKLY COMPETITIVE REPORT'!C33</f>
        <v>LJUBAV I DRUGI ZLOCINI</v>
      </c>
      <c r="D33" s="4" t="str">
        <f>'WEEKLY COMPETITIVE REPORT'!D33</f>
        <v>Indep</v>
      </c>
      <c r="E33" s="4" t="str">
        <f>'WEEKLY COMPETITIVE REPORT'!E33</f>
        <v>Arkadena</v>
      </c>
      <c r="F33" s="38">
        <f>'WEEKLY COMPETITIVE REPORT'!F33</f>
        <v>5</v>
      </c>
      <c r="G33" s="38">
        <f>'WEEKLY COMPETITIVE REPORT'!G33</f>
        <v>1</v>
      </c>
      <c r="H33" s="15">
        <f>'WEEKLY COMPETITIVE REPORT'!H33/X4</f>
        <v>0</v>
      </c>
      <c r="I33" s="15">
        <f>'WEEKLY COMPETITIVE REPORT'!I33/X17</f>
        <v>0.010232899321474418</v>
      </c>
      <c r="J33" s="23">
        <f>'WEEKLY COMPETITIVE REPORT'!J33</f>
        <v>0</v>
      </c>
      <c r="K33" s="23">
        <f>'WEEKLY COMPETITIVE REPORT'!K33</f>
        <v>61</v>
      </c>
      <c r="L33" s="65">
        <f>'WEEKLY COMPETITIVE REPORT'!L33</f>
        <v>-100</v>
      </c>
      <c r="M33" s="15">
        <f t="shared" si="3"/>
        <v>0</v>
      </c>
      <c r="N33" s="38">
        <f>'WEEKLY COMPETITIVE REPORT'!N33</f>
        <v>1</v>
      </c>
      <c r="O33" s="15">
        <f>'WEEKLY COMPETITIVE REPORT'!O33/X4</f>
        <v>306.8268984914344</v>
      </c>
      <c r="P33" s="15">
        <f>'WEEKLY COMPETITIVE REPORT'!P33/X17</f>
        <v>0.02336328626444159</v>
      </c>
      <c r="Q33" s="23">
        <f>'WEEKLY COMPETITIVE REPORT'!Q33</f>
        <v>61</v>
      </c>
      <c r="R33" s="23">
        <f>'WEEKLY COMPETITIVE REPORT'!R33</f>
        <v>141</v>
      </c>
      <c r="S33" s="65">
        <f>'WEEKLY COMPETITIVE REPORT'!S33</f>
        <v>-62.32339089481946</v>
      </c>
      <c r="T33" s="15">
        <f>'WEEKLY COMPETITIVE REPORT'!T33/X4</f>
        <v>4896.445921759141</v>
      </c>
      <c r="U33" s="15">
        <f t="shared" si="4"/>
        <v>306.8268984914344</v>
      </c>
      <c r="V33" s="26">
        <f t="shared" si="5"/>
        <v>5203.272820250576</v>
      </c>
      <c r="W33" s="23">
        <f>'WEEKLY COMPETITIVE REPORT'!W33</f>
        <v>1084</v>
      </c>
      <c r="X33" s="57">
        <f>'WEEKLY COMPETITIVE REPORT'!X33</f>
        <v>1145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131</v>
      </c>
      <c r="H34" s="33">
        <f>SUM(H14:H33)</f>
        <v>157847.09792891843</v>
      </c>
      <c r="I34" s="32">
        <f>SUM(I14:I33)</f>
        <v>185211.36542559386</v>
      </c>
      <c r="J34" s="32">
        <f>SUM(J14:J33)</f>
        <v>26793</v>
      </c>
      <c r="K34" s="32">
        <f>SUM(K14:K33)</f>
        <v>36763</v>
      </c>
      <c r="L34" s="65">
        <f>'WEEKLY COMPETITIVE REPORT'!L34</f>
        <v>-21.21745788667687</v>
      </c>
      <c r="M34" s="33">
        <f>H34/G34</f>
        <v>1204.9396788467056</v>
      </c>
      <c r="N34" s="41">
        <f>'WEEKLY COMPETITIVE REPORT'!N34</f>
        <v>132</v>
      </c>
      <c r="O34" s="32">
        <f>SUM(O14:O33)</f>
        <v>277002.0455126566</v>
      </c>
      <c r="P34" s="32">
        <f>SUM(P14:P33)</f>
        <v>280128.52416693215</v>
      </c>
      <c r="Q34" s="32">
        <f>SUM(Q14:Q33)</f>
        <v>49521</v>
      </c>
      <c r="R34" s="32">
        <f>SUM(R14:R33)</f>
        <v>58710</v>
      </c>
      <c r="S34" s="66">
        <f>O34/P34-100%</f>
        <v>-0.01116087218741213</v>
      </c>
      <c r="T34" s="32">
        <f>SUM(T14:T33)</f>
        <v>1092526.8819975615</v>
      </c>
      <c r="U34" s="33">
        <f>O34/N34</f>
        <v>2098.5003447928534</v>
      </c>
      <c r="V34" s="32">
        <f>SUM(V14:V33)</f>
        <v>1369528.927510218</v>
      </c>
      <c r="W34" s="32">
        <f>SUM(W14:W33)</f>
        <v>358833</v>
      </c>
      <c r="X34" s="36">
        <f>SUM(X14:X33)</f>
        <v>408354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2008-07-03T16:27:44Z</cp:lastPrinted>
  <dcterms:created xsi:type="dcterms:W3CDTF">1998-07-08T11:15:35Z</dcterms:created>
  <dcterms:modified xsi:type="dcterms:W3CDTF">2009-02-27T09:51:06Z</dcterms:modified>
  <cp:category/>
  <cp:version/>
  <cp:contentType/>
  <cp:contentStatus/>
</cp:coreProperties>
</file>