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7565" windowHeight="984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<sst xmlns="http://schemas.openxmlformats.org/spreadsheetml/2006/main" count="244" uniqueCount="80">
  <si>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</si>
  <si>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</si>
  <si>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</si>
  <si>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</si>
  <si>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</si>
  <si>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</si>
  <si>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</si>
  <si>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</si>
  <si>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</si>
  <si>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</si>
  <si>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</si>
  <si>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</si>
  <si>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</si>
  <si>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</si>
  <si>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</si>
  <si>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</si>
  <si>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</si>
  <si>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</si>
  <si>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</si>
  <si>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</si>
  <si>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</si>
  <si>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</si>
  <si>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</si>
  <si>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</si>
  <si>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</si>
  <si>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</si>
  <si>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</si>
  <si>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</si>
  <si>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</si>
  <si>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</si>
  <si>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</si>
  <si>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</si>
  <si>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</si>
  <si>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</si>
  <si>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</si>
  <si>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</si>
  <si>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</si>
  <si>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</si>
  <si>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</si>
  <si>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</si>
  <si>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</si>
  <si>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</si>
  <si>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</si>
  <si>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</si>
  <si>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</si>
  <si>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</si>
  <si>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</si>
  <si>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</si>
  <si>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</si>
  <si>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</si>
  <si>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</si>
  <si>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</si>
  <si>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</si>
  <si>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YES MAN</t>
  </si>
  <si>
    <t>UNI</t>
  </si>
  <si>
    <t>BOLT</t>
  </si>
  <si>
    <t>SONY</t>
  </si>
  <si>
    <t>PAR</t>
  </si>
  <si>
    <t>TALE OF DESPERAUX</t>
  </si>
  <si>
    <t>DOMESTIC</t>
  </si>
  <si>
    <t>THE CURIOUS CASE OF BENJAMIN BUTTON</t>
  </si>
  <si>
    <t>W</t>
  </si>
  <si>
    <t>SEVEN POUNDS</t>
  </si>
  <si>
    <t>TWILIGHT</t>
  </si>
  <si>
    <t>VALKYRIE</t>
  </si>
  <si>
    <t>GOLA RESNICA</t>
  </si>
  <si>
    <t>MILK</t>
  </si>
  <si>
    <t>HAPPY-GO-LUCKY</t>
  </si>
  <si>
    <t>UNBORN</t>
  </si>
  <si>
    <t>THE INTERNATIONAL</t>
  </si>
  <si>
    <t>HE'S JUST NOT THAT INTO YOU</t>
  </si>
  <si>
    <t>HOTEL FOR DOGS</t>
  </si>
  <si>
    <t>THE READER</t>
  </si>
  <si>
    <t>TRANSPORTER 3</t>
  </si>
  <si>
    <t>20 - Mar   22 - Mar</t>
  </si>
  <si>
    <t>19 - Mar   25 - Mar</t>
  </si>
  <si>
    <t>SLUMDOG MILLIONAIRE</t>
  </si>
  <si>
    <t>CONFESSIONS OF A SHOPAHOLIC</t>
  </si>
  <si>
    <t>WATCHMEN</t>
  </si>
  <si>
    <t>PREHOD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</si>
</sst>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35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L24" sqref="L2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74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5">
        <v>0.7337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75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4"/>
      <c r="W5" s="21"/>
      <c r="X5" s="73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12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39898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6">
        <v>1</v>
      </c>
      <c r="B14" s="76" t="s">
        <v>50</v>
      </c>
      <c r="C14" s="4" t="s">
        <v>76</v>
      </c>
      <c r="D14" s="16" t="s">
        <v>46</v>
      </c>
      <c r="E14" s="16" t="s">
        <v>44</v>
      </c>
      <c r="F14" s="38">
        <v>1</v>
      </c>
      <c r="G14" s="38">
        <v>8</v>
      </c>
      <c r="H14" s="25">
        <v>48340</v>
      </c>
      <c r="I14" s="25"/>
      <c r="J14" s="88">
        <v>10581</v>
      </c>
      <c r="K14" s="88"/>
      <c r="L14" s="65"/>
      <c r="M14" s="15">
        <f>H14/G14</f>
        <v>6042.5</v>
      </c>
      <c r="N14" s="77">
        <v>8</v>
      </c>
      <c r="O14" s="15">
        <v>69006</v>
      </c>
      <c r="P14" s="15"/>
      <c r="Q14" s="15">
        <v>16110</v>
      </c>
      <c r="R14" s="15"/>
      <c r="S14" s="65"/>
      <c r="T14" s="93">
        <v>2260</v>
      </c>
      <c r="U14" s="15">
        <f>O14/N14</f>
        <v>8625.75</v>
      </c>
      <c r="V14" s="78">
        <f>SUM(T14,O14)</f>
        <v>71266</v>
      </c>
      <c r="W14" s="78">
        <v>926</v>
      </c>
      <c r="X14" s="79">
        <f>SUM(W14,Q14)</f>
        <v>17036</v>
      </c>
    </row>
    <row r="15" spans="1:24" ht="12.75">
      <c r="A15" s="76">
        <v>2</v>
      </c>
      <c r="B15" s="76">
        <v>1</v>
      </c>
      <c r="C15" s="4" t="s">
        <v>70</v>
      </c>
      <c r="D15" s="16" t="s">
        <v>43</v>
      </c>
      <c r="E15" s="16" t="s">
        <v>44</v>
      </c>
      <c r="F15" s="38">
        <v>2</v>
      </c>
      <c r="G15" s="38">
        <v>6</v>
      </c>
      <c r="H15" s="25">
        <v>14600</v>
      </c>
      <c r="I15" s="25">
        <v>20591</v>
      </c>
      <c r="J15" s="15">
        <v>3060</v>
      </c>
      <c r="K15" s="15">
        <v>4254</v>
      </c>
      <c r="L15" s="65">
        <f>(H15/I15*100)-100</f>
        <v>-29.095235782623476</v>
      </c>
      <c r="M15" s="15">
        <f>H15/G15</f>
        <v>2433.3333333333335</v>
      </c>
      <c r="N15" s="38">
        <v>6</v>
      </c>
      <c r="O15" s="15">
        <v>21553</v>
      </c>
      <c r="P15" s="15">
        <v>30545</v>
      </c>
      <c r="Q15" s="15">
        <v>4772</v>
      </c>
      <c r="R15" s="15">
        <v>6824</v>
      </c>
      <c r="S15" s="65">
        <f>(O15/P15*100)-100</f>
        <v>-29.438533311507612</v>
      </c>
      <c r="T15" s="25">
        <v>32198</v>
      </c>
      <c r="U15" s="15">
        <f>O15/N15</f>
        <v>3592.1666666666665</v>
      </c>
      <c r="V15" s="81">
        <f>SUM(T15,O15)</f>
        <v>53751</v>
      </c>
      <c r="W15" s="81">
        <v>7321</v>
      </c>
      <c r="X15" s="82">
        <f>SUM(W15,Q15)</f>
        <v>12093</v>
      </c>
    </row>
    <row r="16" spans="1:24" ht="12.75">
      <c r="A16" s="76">
        <v>3</v>
      </c>
      <c r="B16" s="76" t="s">
        <v>50</v>
      </c>
      <c r="C16" s="4" t="s">
        <v>77</v>
      </c>
      <c r="D16" s="16" t="s">
        <v>51</v>
      </c>
      <c r="E16" s="16" t="s">
        <v>52</v>
      </c>
      <c r="F16" s="38">
        <v>1</v>
      </c>
      <c r="G16" s="38">
        <v>6</v>
      </c>
      <c r="H16" s="25">
        <v>13261</v>
      </c>
      <c r="I16" s="25"/>
      <c r="J16" s="92">
        <v>2972</v>
      </c>
      <c r="K16" s="92"/>
      <c r="L16" s="65"/>
      <c r="M16" s="15">
        <f>H16/G16</f>
        <v>2210.1666666666665</v>
      </c>
      <c r="N16" s="39">
        <v>6</v>
      </c>
      <c r="O16" s="15">
        <v>18194</v>
      </c>
      <c r="P16" s="15"/>
      <c r="Q16" s="15">
        <v>4300</v>
      </c>
      <c r="R16" s="15"/>
      <c r="S16" s="65"/>
      <c r="T16" s="81">
        <v>1419</v>
      </c>
      <c r="U16" s="15">
        <f>O16/N16</f>
        <v>3032.3333333333335</v>
      </c>
      <c r="V16" s="81">
        <f>SUM(T16,O16)</f>
        <v>19613</v>
      </c>
      <c r="W16" s="81">
        <v>510</v>
      </c>
      <c r="X16" s="82">
        <f>SUM(W16,Q16)</f>
        <v>4810</v>
      </c>
    </row>
    <row r="17" spans="1:24" ht="12.75">
      <c r="A17" s="76">
        <v>4</v>
      </c>
      <c r="B17" s="76">
        <v>3</v>
      </c>
      <c r="C17" s="4" t="s">
        <v>71</v>
      </c>
      <c r="D17" s="16" t="s">
        <v>57</v>
      </c>
      <c r="E17" s="16" t="s">
        <v>36</v>
      </c>
      <c r="F17" s="38">
        <v>2</v>
      </c>
      <c r="G17" s="38">
        <v>8</v>
      </c>
      <c r="H17" s="25">
        <v>9874</v>
      </c>
      <c r="I17" s="25">
        <v>11440</v>
      </c>
      <c r="J17" s="15">
        <v>2319</v>
      </c>
      <c r="K17" s="15">
        <v>2652</v>
      </c>
      <c r="L17" s="65">
        <f>(H17/I17*100)-100</f>
        <v>-13.688811188811187</v>
      </c>
      <c r="M17" s="15">
        <f>H17/G17</f>
        <v>1234.25</v>
      </c>
      <c r="N17" s="38">
        <v>8</v>
      </c>
      <c r="O17" s="15">
        <v>11952</v>
      </c>
      <c r="P17" s="15">
        <v>14481</v>
      </c>
      <c r="Q17" s="15">
        <v>2894</v>
      </c>
      <c r="R17" s="15">
        <v>3496</v>
      </c>
      <c r="S17" s="65">
        <f>(O17/P17*100)-100</f>
        <v>-17.464263517712865</v>
      </c>
      <c r="T17" s="91">
        <v>15318</v>
      </c>
      <c r="U17" s="15">
        <f>O17/N17</f>
        <v>1494</v>
      </c>
      <c r="V17" s="81">
        <f>SUM(T17,O17)</f>
        <v>27270</v>
      </c>
      <c r="W17" s="81">
        <v>3905</v>
      </c>
      <c r="X17" s="82">
        <f>SUM(W17,Q17)</f>
        <v>6799</v>
      </c>
    </row>
    <row r="18" spans="1:24" ht="13.5" customHeight="1">
      <c r="A18" s="76">
        <v>5</v>
      </c>
      <c r="B18" s="76" t="s">
        <v>50</v>
      </c>
      <c r="C18" s="4" t="s">
        <v>78</v>
      </c>
      <c r="D18" s="16" t="s">
        <v>57</v>
      </c>
      <c r="E18" s="16" t="s">
        <v>36</v>
      </c>
      <c r="F18" s="38">
        <v>1</v>
      </c>
      <c r="G18" s="38">
        <v>4</v>
      </c>
      <c r="H18" s="15">
        <v>7750</v>
      </c>
      <c r="I18" s="15"/>
      <c r="J18" s="15">
        <v>1567</v>
      </c>
      <c r="K18" s="15"/>
      <c r="L18" s="65"/>
      <c r="M18" s="15">
        <f>H18/G18</f>
        <v>1937.5</v>
      </c>
      <c r="N18" s="77">
        <v>4</v>
      </c>
      <c r="O18" s="15">
        <v>11868</v>
      </c>
      <c r="P18" s="15"/>
      <c r="Q18" s="15">
        <v>2554</v>
      </c>
      <c r="R18" s="15"/>
      <c r="S18" s="65"/>
      <c r="T18" s="81">
        <v>1413</v>
      </c>
      <c r="U18" s="15">
        <f>O18/N18</f>
        <v>2967</v>
      </c>
      <c r="V18" s="81">
        <f>SUM(T18,O18)</f>
        <v>13281</v>
      </c>
      <c r="W18" s="81">
        <v>284</v>
      </c>
      <c r="X18" s="82">
        <f>SUM(W18,Q18)</f>
        <v>2838</v>
      </c>
    </row>
    <row r="19" spans="1:24" ht="12.75">
      <c r="A19" s="76">
        <v>6</v>
      </c>
      <c r="B19" s="76">
        <v>4</v>
      </c>
      <c r="C19" s="4" t="s">
        <v>72</v>
      </c>
      <c r="D19" s="16" t="s">
        <v>46</v>
      </c>
      <c r="E19" s="16" t="s">
        <v>47</v>
      </c>
      <c r="F19" s="38">
        <v>2</v>
      </c>
      <c r="G19" s="38">
        <v>2</v>
      </c>
      <c r="H19" s="15">
        <v>7144</v>
      </c>
      <c r="I19" s="15">
        <v>7923</v>
      </c>
      <c r="J19" s="23">
        <v>1393</v>
      </c>
      <c r="K19" s="23">
        <v>1566</v>
      </c>
      <c r="L19" s="65">
        <f>(H19/I19*100)-100</f>
        <v>-9.832134292565954</v>
      </c>
      <c r="M19" s="15">
        <f>H19/G19</f>
        <v>3572</v>
      </c>
      <c r="N19" s="38">
        <v>2</v>
      </c>
      <c r="O19" s="23">
        <v>10920</v>
      </c>
      <c r="P19" s="23">
        <v>12755</v>
      </c>
      <c r="Q19" s="23">
        <v>2202</v>
      </c>
      <c r="R19" s="23">
        <v>2641</v>
      </c>
      <c r="S19" s="67">
        <f>(O19/P19*100)-100</f>
        <v>-14.386515092120732</v>
      </c>
      <c r="T19" s="81">
        <v>12755</v>
      </c>
      <c r="U19" s="15">
        <f>O19/N19</f>
        <v>5460</v>
      </c>
      <c r="V19" s="81">
        <f>SUM(T19,O19)</f>
        <v>23675</v>
      </c>
      <c r="W19" s="81">
        <v>2641</v>
      </c>
      <c r="X19" s="82">
        <f>SUM(W19,Q19)</f>
        <v>4843</v>
      </c>
    </row>
    <row r="20" spans="1:24" ht="12.75">
      <c r="A20" s="76">
        <v>7</v>
      </c>
      <c r="B20" s="76">
        <v>2</v>
      </c>
      <c r="C20" s="4" t="s">
        <v>68</v>
      </c>
      <c r="D20" s="16" t="s">
        <v>54</v>
      </c>
      <c r="E20" s="16" t="s">
        <v>36</v>
      </c>
      <c r="F20" s="38">
        <v>3</v>
      </c>
      <c r="G20" s="38">
        <v>8</v>
      </c>
      <c r="H20" s="15">
        <v>7209</v>
      </c>
      <c r="I20" s="15">
        <v>11448</v>
      </c>
      <c r="J20" s="81">
        <v>1585</v>
      </c>
      <c r="K20" s="81">
        <v>2598</v>
      </c>
      <c r="L20" s="65">
        <f>(H20/I20*100)-100</f>
        <v>-37.02830188679245</v>
      </c>
      <c r="M20" s="15">
        <f>H20/G20</f>
        <v>901.125</v>
      </c>
      <c r="N20" s="39">
        <v>8</v>
      </c>
      <c r="O20" s="15">
        <v>9267</v>
      </c>
      <c r="P20" s="15">
        <v>14760</v>
      </c>
      <c r="Q20" s="15">
        <v>2110</v>
      </c>
      <c r="R20" s="15">
        <v>3507</v>
      </c>
      <c r="S20" s="65">
        <f>(O20/P20*100)-100</f>
        <v>-37.21544715447155</v>
      </c>
      <c r="T20" s="81">
        <v>36253</v>
      </c>
      <c r="U20" s="15">
        <f>O20/N20</f>
        <v>1158.375</v>
      </c>
      <c r="V20" s="81">
        <f>SUM(T20,O20)</f>
        <v>45520</v>
      </c>
      <c r="W20" s="81">
        <v>8741</v>
      </c>
      <c r="X20" s="82">
        <f>SUM(W20,Q20)</f>
        <v>10851</v>
      </c>
    </row>
    <row r="21" spans="1:24" ht="12.75">
      <c r="A21" s="76">
        <v>8</v>
      </c>
      <c r="B21" s="76">
        <v>8</v>
      </c>
      <c r="C21" s="4" t="s">
        <v>58</v>
      </c>
      <c r="D21" s="16" t="s">
        <v>54</v>
      </c>
      <c r="E21" s="16" t="s">
        <v>36</v>
      </c>
      <c r="F21" s="38">
        <v>6</v>
      </c>
      <c r="G21" s="38">
        <v>10</v>
      </c>
      <c r="H21" s="15">
        <v>6910</v>
      </c>
      <c r="I21" s="15">
        <v>6436</v>
      </c>
      <c r="J21" s="15">
        <v>1702</v>
      </c>
      <c r="K21" s="15">
        <v>1645</v>
      </c>
      <c r="L21" s="65">
        <f>(H21/I21*100)-100</f>
        <v>7.36482287134865</v>
      </c>
      <c r="M21" s="15">
        <f>H21/G21</f>
        <v>691</v>
      </c>
      <c r="N21" s="39">
        <v>10</v>
      </c>
      <c r="O21" s="15">
        <v>8339</v>
      </c>
      <c r="P21" s="15">
        <v>7751</v>
      </c>
      <c r="Q21" s="15">
        <v>2100</v>
      </c>
      <c r="R21" s="15">
        <v>2015</v>
      </c>
      <c r="S21" s="67">
        <f>(O21/P21*100)-100</f>
        <v>7.58611792026835</v>
      </c>
      <c r="T21" s="81">
        <v>107186</v>
      </c>
      <c r="U21" s="15">
        <f>O21/N21</f>
        <v>833.9</v>
      </c>
      <c r="V21" s="81">
        <f>SUM(T21,O21)</f>
        <v>115525</v>
      </c>
      <c r="W21" s="81">
        <v>27716</v>
      </c>
      <c r="X21" s="82">
        <f>SUM(W21,Q21)</f>
        <v>29816</v>
      </c>
    </row>
    <row r="22" spans="1:24" ht="12.75">
      <c r="A22" s="76">
        <v>9</v>
      </c>
      <c r="B22" s="76">
        <v>5</v>
      </c>
      <c r="C22" s="4" t="s">
        <v>63</v>
      </c>
      <c r="D22" s="16" t="s">
        <v>46</v>
      </c>
      <c r="E22" s="16" t="s">
        <v>44</v>
      </c>
      <c r="F22" s="38">
        <v>2</v>
      </c>
      <c r="G22" s="38">
        <v>7</v>
      </c>
      <c r="H22" s="15">
        <v>5955</v>
      </c>
      <c r="I22" s="15">
        <v>10050</v>
      </c>
      <c r="J22" s="15">
        <v>1395</v>
      </c>
      <c r="K22" s="15">
        <v>2218</v>
      </c>
      <c r="L22" s="65">
        <f>(H22/I22*100)-100</f>
        <v>-40.746268656716424</v>
      </c>
      <c r="M22" s="15">
        <f>H22/G22</f>
        <v>850.7142857142857</v>
      </c>
      <c r="N22" s="77">
        <v>7</v>
      </c>
      <c r="O22" s="15">
        <v>7443</v>
      </c>
      <c r="P22" s="15">
        <v>12557</v>
      </c>
      <c r="Q22" s="15">
        <v>1799</v>
      </c>
      <c r="R22" s="15">
        <v>2861</v>
      </c>
      <c r="S22" s="67">
        <f>(O22/P22*100)-100</f>
        <v>-40.72628812614478</v>
      </c>
      <c r="T22" s="81">
        <v>82091</v>
      </c>
      <c r="U22" s="15">
        <f>O22/N22</f>
        <v>1063.2857142857142</v>
      </c>
      <c r="V22" s="81">
        <f>SUM(T22,O22)</f>
        <v>89534</v>
      </c>
      <c r="W22" s="81">
        <v>18421</v>
      </c>
      <c r="X22" s="82">
        <f>SUM(W22,Q22)</f>
        <v>20220</v>
      </c>
    </row>
    <row r="23" spans="1:24" ht="12.75">
      <c r="A23" s="76">
        <v>10</v>
      </c>
      <c r="B23" s="76">
        <v>6</v>
      </c>
      <c r="C23" s="4" t="s">
        <v>64</v>
      </c>
      <c r="D23" s="16" t="s">
        <v>45</v>
      </c>
      <c r="E23" s="16" t="s">
        <v>42</v>
      </c>
      <c r="F23" s="38">
        <v>4</v>
      </c>
      <c r="G23" s="38">
        <v>7</v>
      </c>
      <c r="H23" s="25">
        <v>4756</v>
      </c>
      <c r="I23" s="25">
        <v>8470</v>
      </c>
      <c r="J23" s="92">
        <v>1011</v>
      </c>
      <c r="K23" s="92">
        <v>1717</v>
      </c>
      <c r="L23" s="65">
        <f>(H23/I23*100)-100</f>
        <v>-43.848878394332935</v>
      </c>
      <c r="M23" s="15">
        <f>H23/G23</f>
        <v>679.4285714285714</v>
      </c>
      <c r="N23" s="77">
        <v>7</v>
      </c>
      <c r="O23" s="80">
        <v>6335</v>
      </c>
      <c r="P23" s="80">
        <v>12178</v>
      </c>
      <c r="Q23" s="80">
        <v>1402</v>
      </c>
      <c r="R23" s="80">
        <v>2589</v>
      </c>
      <c r="S23" s="67">
        <f>(O23/P23*100)-100</f>
        <v>-47.97996386927246</v>
      </c>
      <c r="T23" s="81">
        <v>58923</v>
      </c>
      <c r="U23" s="15">
        <f>O23/N23</f>
        <v>905</v>
      </c>
      <c r="V23" s="81">
        <f>SUM(T23,O23)</f>
        <v>65258</v>
      </c>
      <c r="W23" s="81">
        <v>12661</v>
      </c>
      <c r="X23" s="82">
        <f>SUM(W23,Q23)</f>
        <v>14063</v>
      </c>
    </row>
    <row r="24" spans="1:24" ht="12.75">
      <c r="A24" s="76">
        <v>11</v>
      </c>
      <c r="B24" s="76">
        <v>7</v>
      </c>
      <c r="C24" s="4" t="s">
        <v>73</v>
      </c>
      <c r="D24" s="16" t="s">
        <v>46</v>
      </c>
      <c r="E24" s="16" t="s">
        <v>42</v>
      </c>
      <c r="F24" s="38">
        <v>2</v>
      </c>
      <c r="G24" s="38">
        <v>3</v>
      </c>
      <c r="H24" s="25">
        <v>3450</v>
      </c>
      <c r="I24" s="25">
        <v>5874</v>
      </c>
      <c r="J24" s="25">
        <v>724</v>
      </c>
      <c r="K24" s="25">
        <v>1265</v>
      </c>
      <c r="L24" s="65">
        <f>(H24/I24*100)-100</f>
        <v>-41.26659856996936</v>
      </c>
      <c r="M24" s="15">
        <f>H24/G24</f>
        <v>1150</v>
      </c>
      <c r="N24" s="38">
        <v>3</v>
      </c>
      <c r="O24" s="23">
        <v>4394</v>
      </c>
      <c r="P24" s="23">
        <v>8594</v>
      </c>
      <c r="Q24" s="15">
        <v>952</v>
      </c>
      <c r="R24" s="15">
        <v>1937</v>
      </c>
      <c r="S24" s="67">
        <f>(O24/P24*100)-100</f>
        <v>-48.87130556202002</v>
      </c>
      <c r="T24" s="81">
        <v>8594</v>
      </c>
      <c r="U24" s="15">
        <f>O24/N24</f>
        <v>1464.6666666666667</v>
      </c>
      <c r="V24" s="81">
        <f>SUM(T24,O24)</f>
        <v>12988</v>
      </c>
      <c r="W24" s="81">
        <v>1937</v>
      </c>
      <c r="X24" s="82">
        <f>SUM(W24,Q24)</f>
        <v>2889</v>
      </c>
    </row>
    <row r="25" spans="1:24" ht="12.75" customHeight="1">
      <c r="A25" s="52">
        <v>12</v>
      </c>
      <c r="B25" s="76">
        <v>10</v>
      </c>
      <c r="C25" s="4" t="s">
        <v>60</v>
      </c>
      <c r="D25" s="16" t="s">
        <v>61</v>
      </c>
      <c r="E25" s="16" t="s">
        <v>44</v>
      </c>
      <c r="F25" s="38">
        <v>5</v>
      </c>
      <c r="G25" s="38">
        <v>9</v>
      </c>
      <c r="H25" s="25">
        <v>2743</v>
      </c>
      <c r="I25" s="25">
        <v>5093</v>
      </c>
      <c r="J25" s="90">
        <v>582</v>
      </c>
      <c r="K25" s="90">
        <v>1105</v>
      </c>
      <c r="L25" s="65">
        <f>(H25/I25*100)-100</f>
        <v>-46.14176320439819</v>
      </c>
      <c r="M25" s="15">
        <f>H25/G25</f>
        <v>304.77777777777777</v>
      </c>
      <c r="N25" s="77">
        <v>9</v>
      </c>
      <c r="O25" s="23">
        <v>4367</v>
      </c>
      <c r="P25" s="23">
        <v>7376</v>
      </c>
      <c r="Q25" s="88">
        <v>975</v>
      </c>
      <c r="R25" s="88">
        <v>1657</v>
      </c>
      <c r="S25" s="67">
        <f>(O25/P25*100)-100</f>
        <v>-40.79446854663774</v>
      </c>
      <c r="T25" s="83">
        <v>88948</v>
      </c>
      <c r="U25" s="15">
        <f>O25/N25</f>
        <v>485.22222222222223</v>
      </c>
      <c r="V25" s="81">
        <f>SUM(T25,O25)</f>
        <v>93315</v>
      </c>
      <c r="W25" s="81">
        <v>19940</v>
      </c>
      <c r="X25" s="82">
        <f>SUM(W25,Q25)</f>
        <v>20915</v>
      </c>
    </row>
    <row r="26" spans="1:24" ht="12.75" customHeight="1">
      <c r="A26" s="76">
        <v>13</v>
      </c>
      <c r="B26" s="76">
        <v>11</v>
      </c>
      <c r="C26" s="4" t="s">
        <v>55</v>
      </c>
      <c r="D26" s="16" t="s">
        <v>51</v>
      </c>
      <c r="E26" s="16" t="s">
        <v>52</v>
      </c>
      <c r="F26" s="38">
        <v>8</v>
      </c>
      <c r="G26" s="38">
        <v>12</v>
      </c>
      <c r="H26" s="15">
        <v>3185</v>
      </c>
      <c r="I26" s="15">
        <v>5211</v>
      </c>
      <c r="J26" s="87">
        <v>545</v>
      </c>
      <c r="K26" s="87">
        <v>966</v>
      </c>
      <c r="L26" s="65">
        <f>(H26/I26*100)-100</f>
        <v>-38.87929380157359</v>
      </c>
      <c r="M26" s="15">
        <f>H26/G26</f>
        <v>265.4166666666667</v>
      </c>
      <c r="N26" s="77">
        <v>16</v>
      </c>
      <c r="O26" s="23">
        <v>4037</v>
      </c>
      <c r="P26" s="23">
        <v>6355</v>
      </c>
      <c r="Q26" s="23">
        <v>707</v>
      </c>
      <c r="R26" s="23">
        <v>1214</v>
      </c>
      <c r="S26" s="67">
        <f>(O26/P26*100)-100</f>
        <v>-36.47521636506688</v>
      </c>
      <c r="T26" s="83">
        <v>223784</v>
      </c>
      <c r="U26" s="15">
        <f>O26/N26</f>
        <v>252.3125</v>
      </c>
      <c r="V26" s="81">
        <f>SUM(T26,O26)</f>
        <v>227821</v>
      </c>
      <c r="W26" s="81">
        <v>48803</v>
      </c>
      <c r="X26" s="82">
        <f>SUM(W26,Q26)</f>
        <v>49510</v>
      </c>
    </row>
    <row r="27" spans="1:24" ht="12.75">
      <c r="A27" s="76">
        <v>14</v>
      </c>
      <c r="B27" s="76">
        <v>9</v>
      </c>
      <c r="C27" s="4" t="s">
        <v>69</v>
      </c>
      <c r="D27" s="16" t="s">
        <v>56</v>
      </c>
      <c r="E27" s="16" t="s">
        <v>42</v>
      </c>
      <c r="F27" s="38">
        <v>3</v>
      </c>
      <c r="G27" s="38">
        <v>5</v>
      </c>
      <c r="H27" s="25">
        <v>2559</v>
      </c>
      <c r="I27" s="25">
        <v>5010</v>
      </c>
      <c r="J27" s="88">
        <v>557</v>
      </c>
      <c r="K27" s="88">
        <v>1060</v>
      </c>
      <c r="L27" s="65">
        <f>(H27/I27*100)-100</f>
        <v>-48.92215568862276</v>
      </c>
      <c r="M27" s="15">
        <f>H27/G27</f>
        <v>511.8</v>
      </c>
      <c r="N27" s="77">
        <v>5</v>
      </c>
      <c r="O27" s="23">
        <v>3959</v>
      </c>
      <c r="P27" s="23">
        <v>7476</v>
      </c>
      <c r="Q27" s="23">
        <v>932</v>
      </c>
      <c r="R27" s="23">
        <v>1672</v>
      </c>
      <c r="S27" s="67">
        <f>(O27/P27*100)-100</f>
        <v>-47.043873729266984</v>
      </c>
      <c r="T27" s="81">
        <v>21239</v>
      </c>
      <c r="U27" s="15">
        <f>O27/N27</f>
        <v>791.8</v>
      </c>
      <c r="V27" s="81">
        <f>SUM(T27,O27)</f>
        <v>25198</v>
      </c>
      <c r="W27" s="83">
        <v>4772</v>
      </c>
      <c r="X27" s="82">
        <f>SUM(W27,Q27)</f>
        <v>5704</v>
      </c>
    </row>
    <row r="28" spans="1:24" ht="12.75">
      <c r="A28" s="76">
        <v>15</v>
      </c>
      <c r="B28" s="76">
        <v>13</v>
      </c>
      <c r="C28" s="4" t="s">
        <v>62</v>
      </c>
      <c r="D28" s="16" t="s">
        <v>56</v>
      </c>
      <c r="E28" s="16" t="s">
        <v>42</v>
      </c>
      <c r="F28" s="38">
        <v>5</v>
      </c>
      <c r="G28" s="38">
        <v>3</v>
      </c>
      <c r="H28" s="25">
        <v>1460</v>
      </c>
      <c r="I28" s="25">
        <v>2249</v>
      </c>
      <c r="J28" s="25">
        <v>296</v>
      </c>
      <c r="K28" s="25">
        <v>459</v>
      </c>
      <c r="L28" s="65">
        <f>(H28/I28*100)-100</f>
        <v>-35.082258781680736</v>
      </c>
      <c r="M28" s="15">
        <f>H28/G28</f>
        <v>486.6666666666667</v>
      </c>
      <c r="N28" s="39">
        <v>4</v>
      </c>
      <c r="O28" s="15">
        <v>2275</v>
      </c>
      <c r="P28" s="15">
        <v>3420</v>
      </c>
      <c r="Q28" s="15">
        <v>495</v>
      </c>
      <c r="R28" s="15">
        <v>747</v>
      </c>
      <c r="S28" s="67">
        <f>(O28/P28*100)-100</f>
        <v>-33.47953216374269</v>
      </c>
      <c r="T28" s="81">
        <v>28404</v>
      </c>
      <c r="U28" s="15">
        <f>O28/N28</f>
        <v>568.75</v>
      </c>
      <c r="V28" s="81">
        <f>SUM(T28,O28)</f>
        <v>30679</v>
      </c>
      <c r="W28" s="83">
        <v>6135</v>
      </c>
      <c r="X28" s="82">
        <f>SUM(W28,Q28)</f>
        <v>6630</v>
      </c>
    </row>
    <row r="29" spans="1:24" ht="12.75">
      <c r="A29" s="76">
        <v>16</v>
      </c>
      <c r="B29" s="76">
        <v>18</v>
      </c>
      <c r="C29" s="4" t="s">
        <v>67</v>
      </c>
      <c r="D29" s="16" t="s">
        <v>46</v>
      </c>
      <c r="E29" s="16" t="s">
        <v>44</v>
      </c>
      <c r="F29" s="38">
        <v>4</v>
      </c>
      <c r="G29" s="38">
        <v>1</v>
      </c>
      <c r="H29" s="25">
        <v>1181</v>
      </c>
      <c r="I29" s="25">
        <v>1077</v>
      </c>
      <c r="J29" s="15">
        <v>250</v>
      </c>
      <c r="K29" s="15">
        <v>225</v>
      </c>
      <c r="L29" s="65">
        <f>(H29/I29*100)-100</f>
        <v>9.656453110492109</v>
      </c>
      <c r="M29" s="15">
        <f>H29/G29</f>
        <v>1181</v>
      </c>
      <c r="N29" s="77">
        <v>1</v>
      </c>
      <c r="O29" s="15">
        <v>1421</v>
      </c>
      <c r="P29" s="15">
        <v>1951</v>
      </c>
      <c r="Q29" s="15">
        <v>299</v>
      </c>
      <c r="R29" s="15">
        <v>418</v>
      </c>
      <c r="S29" s="67">
        <f>(O29/P29*100)-100</f>
        <v>-27.16555612506407</v>
      </c>
      <c r="T29" s="81">
        <v>8906</v>
      </c>
      <c r="U29" s="15">
        <f>O29/N29</f>
        <v>1421</v>
      </c>
      <c r="V29" s="81">
        <f>SUM(T29,O29)</f>
        <v>10327</v>
      </c>
      <c r="W29" s="83">
        <v>1967</v>
      </c>
      <c r="X29" s="82">
        <f>SUM(W29,Q29)</f>
        <v>2266</v>
      </c>
    </row>
    <row r="30" spans="1:24" ht="12.75">
      <c r="A30" s="76">
        <v>17</v>
      </c>
      <c r="B30" s="76" t="s">
        <v>50</v>
      </c>
      <c r="C30" s="4" t="s">
        <v>79</v>
      </c>
      <c r="D30" s="16" t="s">
        <v>59</v>
      </c>
      <c r="E30" s="16" t="s">
        <v>47</v>
      </c>
      <c r="F30" s="38">
        <v>1</v>
      </c>
      <c r="G30" s="38">
        <v>4</v>
      </c>
      <c r="H30" s="23">
        <v>690</v>
      </c>
      <c r="I30" s="23"/>
      <c r="J30" s="90">
        <v>154</v>
      </c>
      <c r="K30" s="90"/>
      <c r="L30" s="65"/>
      <c r="M30" s="15">
        <f>H30/G30</f>
        <v>172.5</v>
      </c>
      <c r="N30" s="77">
        <v>4</v>
      </c>
      <c r="O30" s="15">
        <v>1351</v>
      </c>
      <c r="P30" s="15"/>
      <c r="Q30" s="15">
        <v>324</v>
      </c>
      <c r="R30" s="15"/>
      <c r="S30" s="67"/>
      <c r="T30" s="89">
        <v>1280</v>
      </c>
      <c r="U30" s="15">
        <f>O30/N30</f>
        <v>337.75</v>
      </c>
      <c r="V30" s="81">
        <f>SUM(T30,O30)</f>
        <v>2631</v>
      </c>
      <c r="W30" s="81">
        <v>291</v>
      </c>
      <c r="X30" s="82">
        <f>SUM(W30,Q30)</f>
        <v>615</v>
      </c>
    </row>
    <row r="31" spans="1:24" ht="12.75">
      <c r="A31" s="76">
        <v>18</v>
      </c>
      <c r="B31" s="76">
        <v>15</v>
      </c>
      <c r="C31" s="4" t="s">
        <v>66</v>
      </c>
      <c r="D31" s="16" t="s">
        <v>46</v>
      </c>
      <c r="E31" s="16" t="s">
        <v>47</v>
      </c>
      <c r="F31" s="38">
        <v>4</v>
      </c>
      <c r="G31" s="38">
        <v>2</v>
      </c>
      <c r="H31" s="25">
        <v>690</v>
      </c>
      <c r="I31" s="25">
        <v>1507</v>
      </c>
      <c r="J31" s="88">
        <v>129</v>
      </c>
      <c r="K31" s="88">
        <v>280</v>
      </c>
      <c r="L31" s="65">
        <f>(H31/I31*100)-100</f>
        <v>-54.21366954213669</v>
      </c>
      <c r="M31" s="15">
        <f>H31/G31</f>
        <v>345</v>
      </c>
      <c r="N31" s="38">
        <v>2</v>
      </c>
      <c r="O31" s="23">
        <v>1346</v>
      </c>
      <c r="P31" s="23">
        <v>2450</v>
      </c>
      <c r="Q31" s="23">
        <v>277</v>
      </c>
      <c r="R31" s="23">
        <v>475</v>
      </c>
      <c r="S31" s="67">
        <f>(O31/P31*100)-100</f>
        <v>-45.06122448979591</v>
      </c>
      <c r="T31" s="81">
        <v>13198</v>
      </c>
      <c r="U31" s="15">
        <f>O31/N31</f>
        <v>673</v>
      </c>
      <c r="V31" s="81">
        <f>SUM(T31,O31)</f>
        <v>14544</v>
      </c>
      <c r="W31" s="81">
        <v>2675</v>
      </c>
      <c r="X31" s="82">
        <f>SUM(W31,Q31)</f>
        <v>2952</v>
      </c>
    </row>
    <row r="32" spans="1:24" ht="12.75">
      <c r="A32" s="76">
        <v>19</v>
      </c>
      <c r="B32" s="76">
        <v>14</v>
      </c>
      <c r="C32" s="4" t="s">
        <v>65</v>
      </c>
      <c r="D32" s="16" t="s">
        <v>59</v>
      </c>
      <c r="E32" s="16" t="s">
        <v>36</v>
      </c>
      <c r="F32" s="38">
        <v>4</v>
      </c>
      <c r="G32" s="38">
        <v>4</v>
      </c>
      <c r="H32" s="15">
        <v>496</v>
      </c>
      <c r="I32" s="15">
        <v>1523</v>
      </c>
      <c r="J32" s="15">
        <v>105</v>
      </c>
      <c r="K32" s="15">
        <v>332</v>
      </c>
      <c r="L32" s="65">
        <f>(H32/I32*100)-100</f>
        <v>-67.43269862114249</v>
      </c>
      <c r="M32" s="15">
        <f>H32/G32</f>
        <v>124</v>
      </c>
      <c r="N32" s="77">
        <v>4</v>
      </c>
      <c r="O32" s="23">
        <v>792</v>
      </c>
      <c r="P32" s="23">
        <v>2758</v>
      </c>
      <c r="Q32" s="23">
        <v>183</v>
      </c>
      <c r="R32" s="23">
        <v>645</v>
      </c>
      <c r="S32" s="67">
        <f>(O32/P32*100)-100</f>
        <v>-71.28353879622915</v>
      </c>
      <c r="T32" s="89">
        <v>18031</v>
      </c>
      <c r="U32" s="15">
        <f>O32/N32</f>
        <v>198</v>
      </c>
      <c r="V32" s="81">
        <f>SUM(T32,O32)</f>
        <v>18823</v>
      </c>
      <c r="W32" s="81">
        <v>4279</v>
      </c>
      <c r="X32" s="82">
        <f>SUM(W32,Q32)</f>
        <v>4462</v>
      </c>
    </row>
    <row r="33" spans="1:24" ht="13.5" thickBot="1">
      <c r="A33" s="51">
        <v>20</v>
      </c>
      <c r="B33" s="76">
        <v>19</v>
      </c>
      <c r="C33" s="4" t="s">
        <v>53</v>
      </c>
      <c r="D33" s="16" t="s">
        <v>43</v>
      </c>
      <c r="E33" s="16" t="s">
        <v>44</v>
      </c>
      <c r="F33" s="38">
        <v>10</v>
      </c>
      <c r="G33" s="38">
        <v>9</v>
      </c>
      <c r="H33" s="15">
        <v>563</v>
      </c>
      <c r="I33" s="15">
        <v>1529</v>
      </c>
      <c r="J33" s="15">
        <v>122</v>
      </c>
      <c r="K33" s="15">
        <v>316</v>
      </c>
      <c r="L33" s="65">
        <f>(H33/I33*100)-100</f>
        <v>-63.1785480706344</v>
      </c>
      <c r="M33" s="15">
        <f>H33/G33</f>
        <v>62.55555555555556</v>
      </c>
      <c r="N33" s="77">
        <v>9</v>
      </c>
      <c r="O33" s="23">
        <v>710</v>
      </c>
      <c r="P33" s="23">
        <v>1825</v>
      </c>
      <c r="Q33" s="23">
        <v>154</v>
      </c>
      <c r="R33" s="23">
        <v>384</v>
      </c>
      <c r="S33" s="67">
        <f>(O33/P33*100)-100</f>
        <v>-61.0958904109589</v>
      </c>
      <c r="T33" s="89">
        <v>187443</v>
      </c>
      <c r="U33" s="15">
        <f>O33/N33</f>
        <v>78.88888888888889</v>
      </c>
      <c r="V33" s="81">
        <f>SUM(T33,O33)</f>
        <v>188153</v>
      </c>
      <c r="W33" s="81">
        <v>47232</v>
      </c>
      <c r="X33" s="82">
        <f>SUM(W33,Q33)</f>
        <v>47386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118</v>
      </c>
      <c r="H34" s="32">
        <f>SUM(H14:H33)</f>
        <v>142816</v>
      </c>
      <c r="I34" s="32">
        <v>114266</v>
      </c>
      <c r="J34" s="32">
        <f>SUM(J14:J33)</f>
        <v>31049</v>
      </c>
      <c r="K34" s="32">
        <v>24753</v>
      </c>
      <c r="L34" s="72">
        <f>(H34/I34*100)-100</f>
        <v>24.985560009101576</v>
      </c>
      <c r="M34" s="33">
        <f>H34/G34</f>
        <v>1210.3050847457628</v>
      </c>
      <c r="N34" s="35">
        <f>SUM(N14:N33)</f>
        <v>123</v>
      </c>
      <c r="O34" s="32">
        <f>SUM(O14:O33)</f>
        <v>199529</v>
      </c>
      <c r="P34" s="32">
        <v>158610</v>
      </c>
      <c r="Q34" s="32">
        <f>SUM(Q14:Q33)</f>
        <v>45541</v>
      </c>
      <c r="R34" s="32">
        <v>35832</v>
      </c>
      <c r="S34" s="72">
        <f>(O34/P34*100)-100</f>
        <v>25.79849946409432</v>
      </c>
      <c r="T34" s="84">
        <f>SUM(T14:T33)</f>
        <v>949643</v>
      </c>
      <c r="U34" s="33">
        <f>O34/N34</f>
        <v>1622.1869918699188</v>
      </c>
      <c r="V34" s="86">
        <f>SUM(V14:V33)</f>
        <v>1149172</v>
      </c>
      <c r="W34" s="85">
        <f>SUM(W14:W33)</f>
        <v>221157</v>
      </c>
      <c r="X34" s="36">
        <f>SUM(X14:X33)</f>
        <v>266698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20 - Mar   22 - Mar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5">
        <f>'WEEKLY COMPETITIVE REPORT'!X4</f>
        <v>0.7337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19 - Mar   25 - Mar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12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39898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SLUMDOG MILLIONAIRE</v>
      </c>
      <c r="D14" s="4" t="str">
        <f>'WEEKLY COMPETITIVE REPORT'!D14</f>
        <v>INDEP</v>
      </c>
      <c r="E14" s="4" t="str">
        <f>'WEEKLY COMPETITIVE REPORT'!E14</f>
        <v>Blitz</v>
      </c>
      <c r="F14" s="38">
        <f>'WEEKLY COMPETITIVE REPORT'!F14</f>
        <v>1</v>
      </c>
      <c r="G14" s="38">
        <f>'WEEKLY COMPETITIVE REPORT'!G14</f>
        <v>8</v>
      </c>
      <c r="H14" s="15">
        <f>'WEEKLY COMPETITIVE REPORT'!H14/X4</f>
        <v>65885.23919858252</v>
      </c>
      <c r="I14" s="15">
        <f>'WEEKLY COMPETITIVE REPORT'!I14/X4</f>
        <v>0</v>
      </c>
      <c r="J14" s="23">
        <f>'WEEKLY COMPETITIVE REPORT'!J14</f>
        <v>10581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8235.654899822815</v>
      </c>
      <c r="N14" s="38">
        <f>'WEEKLY COMPETITIVE REPORT'!N14</f>
        <v>8</v>
      </c>
      <c r="O14" s="15">
        <f>'WEEKLY COMPETITIVE REPORT'!O14/X4</f>
        <v>94052.06487665258</v>
      </c>
      <c r="P14" s="15">
        <f>'WEEKLY COMPETITIVE REPORT'!P14/X4</f>
        <v>0</v>
      </c>
      <c r="Q14" s="23">
        <f>'WEEKLY COMPETITIVE REPORT'!Q14</f>
        <v>16110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3080.278042796783</v>
      </c>
      <c r="U14" s="15">
        <f aca="true" t="shared" si="1" ref="U14:U20">O14/N14</f>
        <v>11756.508109581573</v>
      </c>
      <c r="V14" s="26">
        <f aca="true" t="shared" si="2" ref="V14:V20">O14+T14</f>
        <v>97132.34291944937</v>
      </c>
      <c r="W14" s="23">
        <f>'WEEKLY COMPETITIVE REPORT'!W14</f>
        <v>926</v>
      </c>
      <c r="X14" s="57">
        <f>'WEEKLY COMPETITIVE REPORT'!X14</f>
        <v>17036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HE'S JUST NOT THAT INTO YOU</v>
      </c>
      <c r="D15" s="4" t="str">
        <f>'WEEKLY COMPETITIVE REPORT'!D15</f>
        <v>WB</v>
      </c>
      <c r="E15" s="4" t="str">
        <f>'WEEKLY COMPETITIVE REPORT'!E15</f>
        <v>Blitz</v>
      </c>
      <c r="F15" s="38">
        <f>'WEEKLY COMPETITIVE REPORT'!F15</f>
        <v>2</v>
      </c>
      <c r="G15" s="38">
        <f>'WEEKLY COMPETITIVE REPORT'!G15</f>
        <v>6</v>
      </c>
      <c r="H15" s="15">
        <f>'WEEKLY COMPETITIVE REPORT'!H15/X4</f>
        <v>19899.141338421698</v>
      </c>
      <c r="I15" s="15">
        <f>'WEEKLY COMPETITIVE REPORT'!I15/X4</f>
        <v>28064.60406160556</v>
      </c>
      <c r="J15" s="23">
        <f>'WEEKLY COMPETITIVE REPORT'!J15</f>
        <v>3060</v>
      </c>
      <c r="K15" s="23">
        <f>'WEEKLY COMPETITIVE REPORT'!K15</f>
        <v>4254</v>
      </c>
      <c r="L15" s="65">
        <f>'WEEKLY COMPETITIVE REPORT'!L15</f>
        <v>-29.095235782623476</v>
      </c>
      <c r="M15" s="15">
        <f t="shared" si="0"/>
        <v>3316.523556403616</v>
      </c>
      <c r="N15" s="38">
        <f>'WEEKLY COMPETITIVE REPORT'!N15</f>
        <v>6</v>
      </c>
      <c r="O15" s="15">
        <f>'WEEKLY COMPETITIVE REPORT'!O15/X4</f>
        <v>29375.766662123482</v>
      </c>
      <c r="P15" s="15">
        <f>'WEEKLY COMPETITIVE REPORT'!P15/X4</f>
        <v>41631.45699877334</v>
      </c>
      <c r="Q15" s="23">
        <f>'WEEKLY COMPETITIVE REPORT'!Q15</f>
        <v>4772</v>
      </c>
      <c r="R15" s="23">
        <f>'WEEKLY COMPETITIVE REPORT'!R15</f>
        <v>6824</v>
      </c>
      <c r="S15" s="65">
        <f>'WEEKLY COMPETITIVE REPORT'!S15</f>
        <v>-29.438533311507612</v>
      </c>
      <c r="T15" s="15">
        <f>'WEEKLY COMPETITIVE REPORT'!T15/X4</f>
        <v>43884.42142565081</v>
      </c>
      <c r="U15" s="15">
        <f t="shared" si="1"/>
        <v>4895.961110353914</v>
      </c>
      <c r="V15" s="26">
        <f t="shared" si="2"/>
        <v>73260.1880877743</v>
      </c>
      <c r="W15" s="23">
        <f>'WEEKLY COMPETITIVE REPORT'!W15</f>
        <v>7321</v>
      </c>
      <c r="X15" s="57">
        <f>'WEEKLY COMPETITIVE REPORT'!X15</f>
        <v>12093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CONFESSIONS OF A SHOPAHOLIC</v>
      </c>
      <c r="D16" s="4" t="str">
        <f>'WEEKLY COMPETITIVE REPORT'!D16</f>
        <v>WDI</v>
      </c>
      <c r="E16" s="4" t="str">
        <f>'WEEKLY COMPETITIVE REPORT'!E16</f>
        <v>CENEX</v>
      </c>
      <c r="F16" s="38">
        <f>'WEEKLY COMPETITIVE REPORT'!F16</f>
        <v>1</v>
      </c>
      <c r="G16" s="38">
        <f>'WEEKLY COMPETITIVE REPORT'!G16</f>
        <v>6</v>
      </c>
      <c r="H16" s="15">
        <f>'WEEKLY COMPETITIVE REPORT'!H16/X4</f>
        <v>18074.144745808913</v>
      </c>
      <c r="I16" s="15">
        <f>'WEEKLY COMPETITIVE REPORT'!I16/X4</f>
        <v>0</v>
      </c>
      <c r="J16" s="23">
        <f>'WEEKLY COMPETITIVE REPORT'!J16</f>
        <v>2972</v>
      </c>
      <c r="K16" s="23">
        <f>'WEEKLY COMPETITIVE REPORT'!K16</f>
        <v>0</v>
      </c>
      <c r="L16" s="65">
        <f>'WEEKLY COMPETITIVE REPORT'!L16</f>
        <v>0</v>
      </c>
      <c r="M16" s="15">
        <f t="shared" si="0"/>
        <v>3012.3574576348187</v>
      </c>
      <c r="N16" s="38">
        <f>'WEEKLY COMPETITIVE REPORT'!N16</f>
        <v>6</v>
      </c>
      <c r="O16" s="15">
        <f>'WEEKLY COMPETITIVE REPORT'!O16/X4</f>
        <v>24797.6011994003</v>
      </c>
      <c r="P16" s="15">
        <f>'WEEKLY COMPETITIVE REPORT'!P16/X4</f>
        <v>0</v>
      </c>
      <c r="Q16" s="23">
        <f>'WEEKLY COMPETITIVE REPORT'!Q16</f>
        <v>4300</v>
      </c>
      <c r="R16" s="23">
        <f>'WEEKLY COMPETITIVE REPORT'!R16</f>
        <v>0</v>
      </c>
      <c r="S16" s="65">
        <f>'WEEKLY COMPETITIVE REPORT'!S16</f>
        <v>0</v>
      </c>
      <c r="T16" s="15">
        <f>'WEEKLY COMPETITIVE REPORT'!T16/X4</f>
        <v>1934.032983508246</v>
      </c>
      <c r="U16" s="15">
        <f t="shared" si="1"/>
        <v>4132.933533233383</v>
      </c>
      <c r="V16" s="26">
        <f t="shared" si="2"/>
        <v>26731.634182908543</v>
      </c>
      <c r="W16" s="23">
        <f>'WEEKLY COMPETITIVE REPORT'!W16</f>
        <v>510</v>
      </c>
      <c r="X16" s="57">
        <f>'WEEKLY COMPETITIVE REPORT'!X16</f>
        <v>4810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HOTEL FOR DOGS</v>
      </c>
      <c r="D17" s="4" t="str">
        <f>'WEEKLY COMPETITIVE REPORT'!D17</f>
        <v>PAR</v>
      </c>
      <c r="E17" s="4" t="str">
        <f>'WEEKLY COMPETITIVE REPORT'!E17</f>
        <v>Karantanija</v>
      </c>
      <c r="F17" s="38">
        <f>'WEEKLY COMPETITIVE REPORT'!F17</f>
        <v>2</v>
      </c>
      <c r="G17" s="38">
        <f>'WEEKLY COMPETITIVE REPORT'!G17</f>
        <v>8</v>
      </c>
      <c r="H17" s="15">
        <f>'WEEKLY COMPETITIVE REPORT'!H17/X4</f>
        <v>13457.816546272317</v>
      </c>
      <c r="I17" s="15">
        <f>'WEEKLY COMPETITIVE REPORT'!I17/X4</f>
        <v>15592.203898050973</v>
      </c>
      <c r="J17" s="23">
        <f>'WEEKLY COMPETITIVE REPORT'!J17</f>
        <v>2319</v>
      </c>
      <c r="K17" s="23">
        <f>'WEEKLY COMPETITIVE REPORT'!K17</f>
        <v>2652</v>
      </c>
      <c r="L17" s="65">
        <f>'WEEKLY COMPETITIVE REPORT'!L17</f>
        <v>-13.688811188811187</v>
      </c>
      <c r="M17" s="15">
        <f t="shared" si="0"/>
        <v>1682.2270682840397</v>
      </c>
      <c r="N17" s="38">
        <f>'WEEKLY COMPETITIVE REPORT'!N17</f>
        <v>8</v>
      </c>
      <c r="O17" s="15">
        <f>'WEEKLY COMPETITIVE REPORT'!O17/X4</f>
        <v>16290.036799781927</v>
      </c>
      <c r="P17" s="15">
        <f>'WEEKLY COMPETITIVE REPORT'!P17/X4</f>
        <v>19736.9497069647</v>
      </c>
      <c r="Q17" s="23">
        <f>'WEEKLY COMPETITIVE REPORT'!Q17</f>
        <v>2894</v>
      </c>
      <c r="R17" s="23">
        <f>'WEEKLY COMPETITIVE REPORT'!R17</f>
        <v>3496</v>
      </c>
      <c r="S17" s="65">
        <f>'WEEKLY COMPETITIVE REPORT'!S17</f>
        <v>-17.464263517712865</v>
      </c>
      <c r="T17" s="15">
        <f>'WEEKLY COMPETITIVE REPORT'!T17/X4</f>
        <v>20877.742946708462</v>
      </c>
      <c r="U17" s="15">
        <f t="shared" si="1"/>
        <v>2036.2545999727408</v>
      </c>
      <c r="V17" s="26">
        <f t="shared" si="2"/>
        <v>37167.779746490385</v>
      </c>
      <c r="W17" s="23">
        <f>'WEEKLY COMPETITIVE REPORT'!W17</f>
        <v>3905</v>
      </c>
      <c r="X17" s="57">
        <f>'WEEKLY COMPETITIVE REPORT'!X17</f>
        <v>6799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WATCHMEN</v>
      </c>
      <c r="D18" s="4" t="str">
        <f>'WEEKLY COMPETITIVE REPORT'!D18</f>
        <v>PAR</v>
      </c>
      <c r="E18" s="4" t="str">
        <f>'WEEKLY COMPETITIVE REPORT'!E18</f>
        <v>Karantanija</v>
      </c>
      <c r="F18" s="38">
        <f>'WEEKLY COMPETITIVE REPORT'!F18</f>
        <v>1</v>
      </c>
      <c r="G18" s="38">
        <f>'WEEKLY COMPETITIVE REPORT'!G18</f>
        <v>4</v>
      </c>
      <c r="H18" s="15">
        <f>'WEEKLY COMPETITIVE REPORT'!H18/X4</f>
        <v>10562.90036799782</v>
      </c>
      <c r="I18" s="15">
        <f>'WEEKLY COMPETITIVE REPORT'!I18/X4</f>
        <v>0</v>
      </c>
      <c r="J18" s="23">
        <f>'WEEKLY COMPETITIVE REPORT'!J18</f>
        <v>1567</v>
      </c>
      <c r="K18" s="23">
        <f>'WEEKLY COMPETITIVE REPORT'!K18</f>
        <v>0</v>
      </c>
      <c r="L18" s="65">
        <f>'WEEKLY COMPETITIVE REPORT'!L18</f>
        <v>0</v>
      </c>
      <c r="M18" s="15">
        <f t="shared" si="0"/>
        <v>2640.725091999455</v>
      </c>
      <c r="N18" s="38">
        <f>'WEEKLY COMPETITIVE REPORT'!N18</f>
        <v>4</v>
      </c>
      <c r="O18" s="15">
        <f>'WEEKLY COMPETITIVE REPORT'!O18/X4</f>
        <v>16175.548589341692</v>
      </c>
      <c r="P18" s="15">
        <f>'WEEKLY COMPETITIVE REPORT'!P18/X4</f>
        <v>0</v>
      </c>
      <c r="Q18" s="23">
        <f>'WEEKLY COMPETITIVE REPORT'!Q18</f>
        <v>2554</v>
      </c>
      <c r="R18" s="23">
        <f>'WEEKLY COMPETITIVE REPORT'!R18</f>
        <v>0</v>
      </c>
      <c r="S18" s="65">
        <f>'WEEKLY COMPETITIVE REPORT'!S18</f>
        <v>0</v>
      </c>
      <c r="T18" s="15">
        <f>'WEEKLY COMPETITIVE REPORT'!T18/X4</f>
        <v>1925.8552541910863</v>
      </c>
      <c r="U18" s="15">
        <f t="shared" si="1"/>
        <v>4043.887147335423</v>
      </c>
      <c r="V18" s="26">
        <f t="shared" si="2"/>
        <v>18101.40384353278</v>
      </c>
      <c r="W18" s="23">
        <f>'WEEKLY COMPETITIVE REPORT'!W18</f>
        <v>284</v>
      </c>
      <c r="X18" s="57">
        <f>'WEEKLY COMPETITIVE REPORT'!X18</f>
        <v>2838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THE READER</v>
      </c>
      <c r="D19" s="4" t="str">
        <f>'WEEKLY COMPETITIVE REPORT'!D19</f>
        <v>INDEP</v>
      </c>
      <c r="E19" s="4" t="str">
        <f>'WEEKLY COMPETITIVE REPORT'!E19</f>
        <v>Cinemania</v>
      </c>
      <c r="F19" s="38">
        <f>'WEEKLY COMPETITIVE REPORT'!F19</f>
        <v>2</v>
      </c>
      <c r="G19" s="38">
        <f>'WEEKLY COMPETITIVE REPORT'!G19</f>
        <v>2</v>
      </c>
      <c r="H19" s="15">
        <f>'WEEKLY COMPETITIVE REPORT'!H19/X4</f>
        <v>9736.949706964699</v>
      </c>
      <c r="I19" s="15">
        <f>'WEEKLY COMPETITIVE REPORT'!I19/X4</f>
        <v>10798.691563309254</v>
      </c>
      <c r="J19" s="23">
        <f>'WEEKLY COMPETITIVE REPORT'!J19</f>
        <v>1393</v>
      </c>
      <c r="K19" s="23">
        <f>'WEEKLY COMPETITIVE REPORT'!K19</f>
        <v>1566</v>
      </c>
      <c r="L19" s="65">
        <f>'WEEKLY COMPETITIVE REPORT'!L19</f>
        <v>-9.832134292565954</v>
      </c>
      <c r="M19" s="15">
        <f t="shared" si="0"/>
        <v>4868.474853482349</v>
      </c>
      <c r="N19" s="38">
        <f>'WEEKLY COMPETITIVE REPORT'!N19</f>
        <v>2</v>
      </c>
      <c r="O19" s="15">
        <f>'WEEKLY COMPETITIVE REPORT'!O19/X4</f>
        <v>14883.467357230475</v>
      </c>
      <c r="P19" s="15">
        <f>'WEEKLY COMPETITIVE REPORT'!P19/X4</f>
        <v>17384.48957339512</v>
      </c>
      <c r="Q19" s="23">
        <f>'WEEKLY COMPETITIVE REPORT'!Q19</f>
        <v>2202</v>
      </c>
      <c r="R19" s="23">
        <f>'WEEKLY COMPETITIVE REPORT'!R19</f>
        <v>2641</v>
      </c>
      <c r="S19" s="65">
        <f>'WEEKLY COMPETITIVE REPORT'!S19</f>
        <v>-14.386515092120732</v>
      </c>
      <c r="T19" s="15">
        <f>'WEEKLY COMPETITIVE REPORT'!T19/X4</f>
        <v>17384.48957339512</v>
      </c>
      <c r="U19" s="15">
        <f t="shared" si="1"/>
        <v>7441.733678615237</v>
      </c>
      <c r="V19" s="26">
        <f t="shared" si="2"/>
        <v>32267.956930625594</v>
      </c>
      <c r="W19" s="23">
        <f>'WEEKLY COMPETITIVE REPORT'!W19</f>
        <v>2641</v>
      </c>
      <c r="X19" s="57">
        <f>'WEEKLY COMPETITIVE REPORT'!X19</f>
        <v>4843</v>
      </c>
    </row>
    <row r="20" spans="1:24" ht="12.75">
      <c r="A20" s="52">
        <v>7</v>
      </c>
      <c r="B20" s="4">
        <f>'WEEKLY COMPETITIVE REPORT'!B20</f>
        <v>2</v>
      </c>
      <c r="C20" s="4" t="str">
        <f>'WEEKLY COMPETITIVE REPORT'!C20</f>
        <v>UNBORN</v>
      </c>
      <c r="D20" s="4" t="str">
        <f>'WEEKLY COMPETITIVE REPORT'!D20</f>
        <v>UNI</v>
      </c>
      <c r="E20" s="4" t="str">
        <f>'WEEKLY COMPETITIVE REPORT'!E20</f>
        <v>Karantanija</v>
      </c>
      <c r="F20" s="38">
        <f>'WEEKLY COMPETITIVE REPORT'!F20</f>
        <v>3</v>
      </c>
      <c r="G20" s="38">
        <f>'WEEKLY COMPETITIVE REPORT'!G20</f>
        <v>8</v>
      </c>
      <c r="H20" s="15">
        <f>'WEEKLY COMPETITIVE REPORT'!H20/X4</f>
        <v>9825.541774567262</v>
      </c>
      <c r="I20" s="15">
        <f>'WEEKLY COMPETITIVE REPORT'!I20/X4</f>
        <v>15603.10753714052</v>
      </c>
      <c r="J20" s="23">
        <f>'WEEKLY COMPETITIVE REPORT'!J20</f>
        <v>1585</v>
      </c>
      <c r="K20" s="23">
        <f>'WEEKLY COMPETITIVE REPORT'!K20</f>
        <v>2598</v>
      </c>
      <c r="L20" s="65">
        <f>'WEEKLY COMPETITIVE REPORT'!L20</f>
        <v>-37.02830188679245</v>
      </c>
      <c r="M20" s="15">
        <f t="shared" si="0"/>
        <v>1228.1927218209078</v>
      </c>
      <c r="N20" s="38">
        <f>'WEEKLY COMPETITIVE REPORT'!N20</f>
        <v>8</v>
      </c>
      <c r="O20" s="15">
        <f>'WEEKLY COMPETITIVE REPORT'!O20/X4</f>
        <v>12630.502930353005</v>
      </c>
      <c r="P20" s="15">
        <f>'WEEKLY COMPETITIVE REPORT'!P20/X4</f>
        <v>20117.214120212622</v>
      </c>
      <c r="Q20" s="23">
        <f>'WEEKLY COMPETITIVE REPORT'!Q20</f>
        <v>2110</v>
      </c>
      <c r="R20" s="23">
        <f>'WEEKLY COMPETITIVE REPORT'!R20</f>
        <v>3507</v>
      </c>
      <c r="S20" s="65">
        <f>'WEEKLY COMPETITIVE REPORT'!S20</f>
        <v>-37.21544715447155</v>
      </c>
      <c r="T20" s="15">
        <f>'WEEKLY COMPETITIVE REPORT'!T20/X4</f>
        <v>49411.20348916451</v>
      </c>
      <c r="U20" s="15">
        <f t="shared" si="1"/>
        <v>1578.8128662941256</v>
      </c>
      <c r="V20" s="26">
        <f t="shared" si="2"/>
        <v>62041.70641951751</v>
      </c>
      <c r="W20" s="23">
        <f>'WEEKLY COMPETITIVE REPORT'!W20</f>
        <v>8741</v>
      </c>
      <c r="X20" s="57">
        <f>'WEEKLY COMPETITIVE REPORT'!X20</f>
        <v>10851</v>
      </c>
    </row>
    <row r="21" spans="1:24" ht="12.75">
      <c r="A21" s="51">
        <v>8</v>
      </c>
      <c r="B21" s="4">
        <f>'WEEKLY COMPETITIVE REPORT'!B21</f>
        <v>8</v>
      </c>
      <c r="C21" s="4" t="str">
        <f>'WEEKLY COMPETITIVE REPORT'!C21</f>
        <v>TALE OF DESPERAUX</v>
      </c>
      <c r="D21" s="4" t="str">
        <f>'WEEKLY COMPETITIVE REPORT'!D21</f>
        <v>UNI</v>
      </c>
      <c r="E21" s="4" t="str">
        <f>'WEEKLY COMPETITIVE REPORT'!E21</f>
        <v>Karantanija</v>
      </c>
      <c r="F21" s="38">
        <f>'WEEKLY COMPETITIVE REPORT'!F21</f>
        <v>6</v>
      </c>
      <c r="G21" s="38">
        <f>'WEEKLY COMPETITIVE REPORT'!G21</f>
        <v>10</v>
      </c>
      <c r="H21" s="15">
        <f>'WEEKLY COMPETITIVE REPORT'!H21/X4</f>
        <v>9418.018263595475</v>
      </c>
      <c r="I21" s="15">
        <f>'WEEKLY COMPETITIVE REPORT'!I21/X4</f>
        <v>8771.977647539867</v>
      </c>
      <c r="J21" s="23">
        <f>'WEEKLY COMPETITIVE REPORT'!J21</f>
        <v>1702</v>
      </c>
      <c r="K21" s="23">
        <f>'WEEKLY COMPETITIVE REPORT'!K21</f>
        <v>1645</v>
      </c>
      <c r="L21" s="65">
        <f>'WEEKLY COMPETITIVE REPORT'!L21</f>
        <v>7.36482287134865</v>
      </c>
      <c r="M21" s="15">
        <f aca="true" t="shared" si="3" ref="M21:M33">H21/G21</f>
        <v>941.8018263595475</v>
      </c>
      <c r="N21" s="38">
        <f>'WEEKLY COMPETITIVE REPORT'!N21</f>
        <v>10</v>
      </c>
      <c r="O21" s="15">
        <f>'WEEKLY COMPETITIVE REPORT'!O21/X4</f>
        <v>11365.680795965653</v>
      </c>
      <c r="P21" s="15">
        <f>'WEEKLY COMPETITIVE REPORT'!P21/X4</f>
        <v>10564.263322884013</v>
      </c>
      <c r="Q21" s="23">
        <f>'WEEKLY COMPETITIVE REPORT'!Q21</f>
        <v>2100</v>
      </c>
      <c r="R21" s="23">
        <f>'WEEKLY COMPETITIVE REPORT'!R21</f>
        <v>2015</v>
      </c>
      <c r="S21" s="65">
        <f>'WEEKLY COMPETITIVE REPORT'!S21</f>
        <v>7.58611792026835</v>
      </c>
      <c r="T21" s="15">
        <f>'WEEKLY COMPETITIVE REPORT'!T21/X4</f>
        <v>146089.68243151152</v>
      </c>
      <c r="U21" s="15">
        <f aca="true" t="shared" si="4" ref="U21:U33">O21/N21</f>
        <v>1136.5680795965652</v>
      </c>
      <c r="V21" s="26">
        <f aca="true" t="shared" si="5" ref="V21:V33">O21+T21</f>
        <v>157455.36322747718</v>
      </c>
      <c r="W21" s="23">
        <f>'WEEKLY COMPETITIVE REPORT'!W21</f>
        <v>27716</v>
      </c>
      <c r="X21" s="57">
        <f>'WEEKLY COMPETITIVE REPORT'!X21</f>
        <v>29816</v>
      </c>
    </row>
    <row r="22" spans="1:24" ht="12.75">
      <c r="A22" s="51">
        <v>9</v>
      </c>
      <c r="B22" s="4">
        <f>'WEEKLY COMPETITIVE REPORT'!B22</f>
        <v>5</v>
      </c>
      <c r="C22" s="4" t="str">
        <f>'WEEKLY COMPETITIVE REPORT'!C22</f>
        <v>TWILIGHT</v>
      </c>
      <c r="D22" s="4" t="str">
        <f>'WEEKLY COMPETITIVE REPORT'!D22</f>
        <v>INDEP</v>
      </c>
      <c r="E22" s="4" t="str">
        <f>'WEEKLY COMPETITIVE REPORT'!E22</f>
        <v>Blitz</v>
      </c>
      <c r="F22" s="38">
        <f>'WEEKLY COMPETITIVE REPORT'!F22</f>
        <v>2</v>
      </c>
      <c r="G22" s="38">
        <f>'WEEKLY COMPETITIVE REPORT'!G22</f>
        <v>7</v>
      </c>
      <c r="H22" s="15">
        <f>'WEEKLY COMPETITIVE REPORT'!H22/X4</f>
        <v>8116.396347280905</v>
      </c>
      <c r="I22" s="15">
        <f>'WEEKLY COMPETITIVE REPORT'!I22/X4</f>
        <v>13697.696606242333</v>
      </c>
      <c r="J22" s="23">
        <f>'WEEKLY COMPETITIVE REPORT'!J22</f>
        <v>1395</v>
      </c>
      <c r="K22" s="23">
        <f>'WEEKLY COMPETITIVE REPORT'!K22</f>
        <v>2218</v>
      </c>
      <c r="L22" s="65">
        <f>'WEEKLY COMPETITIVE REPORT'!L22</f>
        <v>-40.746268656716424</v>
      </c>
      <c r="M22" s="15">
        <f t="shared" si="3"/>
        <v>1159.4851924687007</v>
      </c>
      <c r="N22" s="38">
        <f>'WEEKLY COMPETITIVE REPORT'!N22</f>
        <v>7</v>
      </c>
      <c r="O22" s="15">
        <f>'WEEKLY COMPETITIVE REPORT'!O22/X4</f>
        <v>10144.473217936486</v>
      </c>
      <c r="P22" s="15">
        <f>'WEEKLY COMPETITIVE REPORT'!P22/X4</f>
        <v>17114.624505928852</v>
      </c>
      <c r="Q22" s="23">
        <f>'WEEKLY COMPETITIVE REPORT'!Q22</f>
        <v>1799</v>
      </c>
      <c r="R22" s="23">
        <f>'WEEKLY COMPETITIVE REPORT'!R22</f>
        <v>2861</v>
      </c>
      <c r="S22" s="65">
        <f>'WEEKLY COMPETITIVE REPORT'!S22</f>
        <v>-40.72628812614478</v>
      </c>
      <c r="T22" s="15">
        <f>'WEEKLY COMPETITIVE REPORT'!T22/X4</f>
        <v>111886.32956249148</v>
      </c>
      <c r="U22" s="15">
        <f t="shared" si="4"/>
        <v>1449.2104597052123</v>
      </c>
      <c r="V22" s="26">
        <f t="shared" si="5"/>
        <v>122030.80278042796</v>
      </c>
      <c r="W22" s="23">
        <f>'WEEKLY COMPETITIVE REPORT'!W22</f>
        <v>18421</v>
      </c>
      <c r="X22" s="57">
        <f>'WEEKLY COMPETITIVE REPORT'!X22</f>
        <v>20220</v>
      </c>
    </row>
    <row r="23" spans="1:24" ht="12.75">
      <c r="A23" s="51">
        <v>10</v>
      </c>
      <c r="B23" s="4">
        <f>'WEEKLY COMPETITIVE REPORT'!B23</f>
        <v>6</v>
      </c>
      <c r="C23" s="4" t="str">
        <f>'WEEKLY COMPETITIVE REPORT'!C23</f>
        <v>VALKYRIE</v>
      </c>
      <c r="D23" s="4" t="str">
        <f>'WEEKLY COMPETITIVE REPORT'!D23</f>
        <v>FOX</v>
      </c>
      <c r="E23" s="4" t="str">
        <f>'WEEKLY COMPETITIVE REPORT'!E23</f>
        <v>CF</v>
      </c>
      <c r="F23" s="38">
        <f>'WEEKLY COMPETITIVE REPORT'!F23</f>
        <v>4</v>
      </c>
      <c r="G23" s="38">
        <f>'WEEKLY COMPETITIVE REPORT'!G23</f>
        <v>7</v>
      </c>
      <c r="H23" s="15">
        <f>'WEEKLY COMPETITIVE REPORT'!H23/X4</f>
        <v>6482.213438735178</v>
      </c>
      <c r="I23" s="15">
        <f>'WEEKLY COMPETITIVE REPORT'!I23/X4</f>
        <v>11544.227886056971</v>
      </c>
      <c r="J23" s="23">
        <f>'WEEKLY COMPETITIVE REPORT'!J23</f>
        <v>1011</v>
      </c>
      <c r="K23" s="23">
        <f>'WEEKLY COMPETITIVE REPORT'!K23</f>
        <v>1717</v>
      </c>
      <c r="L23" s="65">
        <f>'WEEKLY COMPETITIVE REPORT'!L23</f>
        <v>-43.848878394332935</v>
      </c>
      <c r="M23" s="15">
        <f t="shared" si="3"/>
        <v>926.0304912478825</v>
      </c>
      <c r="N23" s="38">
        <f>'WEEKLY COMPETITIVE REPORT'!N23</f>
        <v>7</v>
      </c>
      <c r="O23" s="15">
        <f>'WEEKLY COMPETITIVE REPORT'!O23/X4</f>
        <v>8634.319204034346</v>
      </c>
      <c r="P23" s="15">
        <f>'WEEKLY COMPETITIVE REPORT'!P23/X4</f>
        <v>16598.064604061605</v>
      </c>
      <c r="Q23" s="23">
        <f>'WEEKLY COMPETITIVE REPORT'!Q23</f>
        <v>1402</v>
      </c>
      <c r="R23" s="23">
        <f>'WEEKLY COMPETITIVE REPORT'!R23</f>
        <v>2589</v>
      </c>
      <c r="S23" s="65">
        <f>'WEEKLY COMPETITIVE REPORT'!S23</f>
        <v>-47.97996386927246</v>
      </c>
      <c r="T23" s="15">
        <f>'WEEKLY COMPETITIVE REPORT'!T23/X4</f>
        <v>80309.39075916586</v>
      </c>
      <c r="U23" s="15">
        <f t="shared" si="4"/>
        <v>1233.4741720049064</v>
      </c>
      <c r="V23" s="26">
        <f t="shared" si="5"/>
        <v>88943.7099632002</v>
      </c>
      <c r="W23" s="23">
        <f>'WEEKLY COMPETITIVE REPORT'!W23</f>
        <v>12661</v>
      </c>
      <c r="X23" s="57">
        <f>'WEEKLY COMPETITIVE REPORT'!X23</f>
        <v>14063</v>
      </c>
    </row>
    <row r="24" spans="1:24" ht="12.75">
      <c r="A24" s="51">
        <v>11</v>
      </c>
      <c r="B24" s="4">
        <f>'WEEKLY COMPETITIVE REPORT'!B24</f>
        <v>7</v>
      </c>
      <c r="C24" s="4" t="str">
        <f>'WEEKLY COMPETITIVE REPORT'!C24</f>
        <v>TRANSPORTER 3</v>
      </c>
      <c r="D24" s="4" t="str">
        <f>'WEEKLY COMPETITIVE REPORT'!D24</f>
        <v>INDEP</v>
      </c>
      <c r="E24" s="4" t="str">
        <f>'WEEKLY COMPETITIVE REPORT'!E24</f>
        <v>CF</v>
      </c>
      <c r="F24" s="38">
        <f>'WEEKLY COMPETITIVE REPORT'!F24</f>
        <v>2</v>
      </c>
      <c r="G24" s="38">
        <f>'WEEKLY COMPETITIVE REPORT'!G24</f>
        <v>3</v>
      </c>
      <c r="H24" s="15">
        <f>'WEEKLY COMPETITIVE REPORT'!H24/X4</f>
        <v>4702.194357366771</v>
      </c>
      <c r="I24" s="15">
        <f>'WEEKLY COMPETITIVE REPORT'!I24/X4</f>
        <v>8005.9970014992505</v>
      </c>
      <c r="J24" s="23">
        <f>'WEEKLY COMPETITIVE REPORT'!J24</f>
        <v>724</v>
      </c>
      <c r="K24" s="23">
        <f>'WEEKLY COMPETITIVE REPORT'!K24</f>
        <v>1265</v>
      </c>
      <c r="L24" s="65">
        <f>'WEEKLY COMPETITIVE REPORT'!L24</f>
        <v>-41.26659856996936</v>
      </c>
      <c r="M24" s="15">
        <f t="shared" si="3"/>
        <v>1567.3981191222572</v>
      </c>
      <c r="N24" s="38">
        <f>'WEEKLY COMPETITIVE REPORT'!N24</f>
        <v>3</v>
      </c>
      <c r="O24" s="15">
        <f>'WEEKLY COMPETITIVE REPORT'!O24/X4</f>
        <v>5988.823769933215</v>
      </c>
      <c r="P24" s="15">
        <f>'WEEKLY COMPETITIVE REPORT'!P24/X4</f>
        <v>11713.234291944937</v>
      </c>
      <c r="Q24" s="23">
        <f>'WEEKLY COMPETITIVE REPORT'!Q24</f>
        <v>952</v>
      </c>
      <c r="R24" s="23">
        <f>'WEEKLY COMPETITIVE REPORT'!R24</f>
        <v>1937</v>
      </c>
      <c r="S24" s="65">
        <f>'WEEKLY COMPETITIVE REPORT'!S24</f>
        <v>-48.87130556202002</v>
      </c>
      <c r="T24" s="15">
        <f>'WEEKLY COMPETITIVE REPORT'!T24/X4</f>
        <v>11713.234291944937</v>
      </c>
      <c r="U24" s="15">
        <f t="shared" si="4"/>
        <v>1996.2745899777383</v>
      </c>
      <c r="V24" s="26">
        <f t="shared" si="5"/>
        <v>17702.058061878153</v>
      </c>
      <c r="W24" s="23">
        <f>'WEEKLY COMPETITIVE REPORT'!W24</f>
        <v>1937</v>
      </c>
      <c r="X24" s="57">
        <f>'WEEKLY COMPETITIVE REPORT'!X24</f>
        <v>2889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THE CURIOUS CASE OF BENJAMIN BUTTON</v>
      </c>
      <c r="D25" s="4" t="str">
        <f>'WEEKLY COMPETITIVE REPORT'!D25</f>
        <v>W</v>
      </c>
      <c r="E25" s="4" t="str">
        <f>'WEEKLY COMPETITIVE REPORT'!E25</f>
        <v>Blitz</v>
      </c>
      <c r="F25" s="38">
        <f>'WEEKLY COMPETITIVE REPORT'!F25</f>
        <v>5</v>
      </c>
      <c r="G25" s="38">
        <f>'WEEKLY COMPETITIVE REPORT'!G25</f>
        <v>9</v>
      </c>
      <c r="H25" s="15">
        <f>'WEEKLY COMPETITIVE REPORT'!H25/X4</f>
        <v>3738.585252828131</v>
      </c>
      <c r="I25" s="15">
        <f>'WEEKLY COMPETITIVE REPORT'!I25/X4</f>
        <v>6941.529235382309</v>
      </c>
      <c r="J25" s="23">
        <f>'WEEKLY COMPETITIVE REPORT'!J25</f>
        <v>582</v>
      </c>
      <c r="K25" s="23">
        <f>'WEEKLY COMPETITIVE REPORT'!K25</f>
        <v>1105</v>
      </c>
      <c r="L25" s="65">
        <f>'WEEKLY COMPETITIVE REPORT'!L25</f>
        <v>-46.14176320439819</v>
      </c>
      <c r="M25" s="15">
        <f t="shared" si="3"/>
        <v>415.3983614253479</v>
      </c>
      <c r="N25" s="38">
        <f>'WEEKLY COMPETITIVE REPORT'!N25</f>
        <v>9</v>
      </c>
      <c r="O25" s="15">
        <f>'WEEKLY COMPETITIVE REPORT'!O25/X4</f>
        <v>5952.023988005997</v>
      </c>
      <c r="P25" s="15">
        <f>'WEEKLY COMPETITIVE REPORT'!P25/X4</f>
        <v>10053.155240561537</v>
      </c>
      <c r="Q25" s="23">
        <f>'WEEKLY COMPETITIVE REPORT'!Q25</f>
        <v>975</v>
      </c>
      <c r="R25" s="23">
        <f>'WEEKLY COMPETITIVE REPORT'!R25</f>
        <v>1657</v>
      </c>
      <c r="S25" s="65">
        <f>'WEEKLY COMPETITIVE REPORT'!S25</f>
        <v>-40.79446854663774</v>
      </c>
      <c r="T25" s="15">
        <f>'WEEKLY COMPETITIVE REPORT'!T25/X4</f>
        <v>121232.11121711871</v>
      </c>
      <c r="U25" s="15">
        <f t="shared" si="4"/>
        <v>661.335998667333</v>
      </c>
      <c r="V25" s="26">
        <f t="shared" si="5"/>
        <v>127184.13520512471</v>
      </c>
      <c r="W25" s="23">
        <f>'WEEKLY COMPETITIVE REPORT'!W25</f>
        <v>19940</v>
      </c>
      <c r="X25" s="57">
        <f>'WEEKLY COMPETITIVE REPORT'!X25</f>
        <v>20915</v>
      </c>
    </row>
    <row r="26" spans="1:24" ht="12.75" customHeight="1">
      <c r="A26" s="51">
        <v>13</v>
      </c>
      <c r="B26" s="4">
        <f>'WEEKLY COMPETITIVE REPORT'!B26</f>
        <v>11</v>
      </c>
      <c r="C26" s="4" t="str">
        <f>'WEEKLY COMPETITIVE REPORT'!C26</f>
        <v>BOLT</v>
      </c>
      <c r="D26" s="4" t="str">
        <f>'WEEKLY COMPETITIVE REPORT'!D26</f>
        <v>WDI</v>
      </c>
      <c r="E26" s="4" t="str">
        <f>'WEEKLY COMPETITIVE REPORT'!E26</f>
        <v>CENEX</v>
      </c>
      <c r="F26" s="38">
        <f>'WEEKLY COMPETITIVE REPORT'!F26</f>
        <v>8</v>
      </c>
      <c r="G26" s="38">
        <f>'WEEKLY COMPETITIVE REPORT'!G26</f>
        <v>12</v>
      </c>
      <c r="H26" s="15">
        <f>'WEEKLY COMPETITIVE REPORT'!H26/X4</f>
        <v>4341.011312525556</v>
      </c>
      <c r="I26" s="15">
        <f>'WEEKLY COMPETITIVE REPORT'!I26/X4</f>
        <v>7102.357911953114</v>
      </c>
      <c r="J26" s="23">
        <f>'WEEKLY COMPETITIVE REPORT'!J26</f>
        <v>545</v>
      </c>
      <c r="K26" s="23">
        <f>'WEEKLY COMPETITIVE REPORT'!K26</f>
        <v>966</v>
      </c>
      <c r="L26" s="65">
        <f>'WEEKLY COMPETITIVE REPORT'!L26</f>
        <v>-38.87929380157359</v>
      </c>
      <c r="M26" s="15">
        <f t="shared" si="3"/>
        <v>361.750942710463</v>
      </c>
      <c r="N26" s="38">
        <f>'WEEKLY COMPETITIVE REPORT'!N26</f>
        <v>16</v>
      </c>
      <c r="O26" s="15">
        <f>'WEEKLY COMPETITIVE REPORT'!O26/X4</f>
        <v>5502.248875562219</v>
      </c>
      <c r="P26" s="15">
        <f>'WEEKLY COMPETITIVE REPORT'!P26/X4</f>
        <v>8661.57830175821</v>
      </c>
      <c r="Q26" s="23">
        <f>'WEEKLY COMPETITIVE REPORT'!Q26</f>
        <v>707</v>
      </c>
      <c r="R26" s="23">
        <f>'WEEKLY COMPETITIVE REPORT'!R26</f>
        <v>1214</v>
      </c>
      <c r="S26" s="65">
        <f>'WEEKLY COMPETITIVE REPORT'!S26</f>
        <v>-36.47521636506688</v>
      </c>
      <c r="T26" s="15">
        <f>'WEEKLY COMPETITIVE REPORT'!T26/X4</f>
        <v>305007.4962518741</v>
      </c>
      <c r="U26" s="15">
        <f t="shared" si="4"/>
        <v>343.8905547226387</v>
      </c>
      <c r="V26" s="26">
        <f t="shared" si="5"/>
        <v>310509.7451274363</v>
      </c>
      <c r="W26" s="23">
        <f>'WEEKLY COMPETITIVE REPORT'!W26</f>
        <v>48803</v>
      </c>
      <c r="X26" s="57">
        <f>'WEEKLY COMPETITIVE REPORT'!X26</f>
        <v>49510</v>
      </c>
    </row>
    <row r="27" spans="1:24" ht="12.75" customHeight="1">
      <c r="A27" s="51">
        <v>14</v>
      </c>
      <c r="B27" s="4">
        <f>'WEEKLY COMPETITIVE REPORT'!B27</f>
        <v>9</v>
      </c>
      <c r="C27" s="4" t="str">
        <f>'WEEKLY COMPETITIVE REPORT'!C27</f>
        <v>THE INTERNATIONAL</v>
      </c>
      <c r="D27" s="4" t="str">
        <f>'WEEKLY COMPETITIVE REPORT'!D27</f>
        <v>SONY</v>
      </c>
      <c r="E27" s="4" t="str">
        <f>'WEEKLY COMPETITIVE REPORT'!E27</f>
        <v>CF</v>
      </c>
      <c r="F27" s="38">
        <f>'WEEKLY COMPETITIVE REPORT'!F27</f>
        <v>3</v>
      </c>
      <c r="G27" s="38">
        <f>'WEEKLY COMPETITIVE REPORT'!G27</f>
        <v>5</v>
      </c>
      <c r="H27" s="15">
        <f>'WEEKLY COMPETITIVE REPORT'!H27/X4</f>
        <v>3487.80155376857</v>
      </c>
      <c r="I27" s="15">
        <f>'WEEKLY COMPETITIVE REPORT'!I27/X17</f>
        <v>0.7368730695690543</v>
      </c>
      <c r="J27" s="23">
        <f>'WEEKLY COMPETITIVE REPORT'!J27</f>
        <v>557</v>
      </c>
      <c r="K27" s="23">
        <f>'WEEKLY COMPETITIVE REPORT'!K27</f>
        <v>1060</v>
      </c>
      <c r="L27" s="65">
        <f>'WEEKLY COMPETITIVE REPORT'!L27</f>
        <v>-48.92215568862276</v>
      </c>
      <c r="M27" s="15">
        <f t="shared" si="3"/>
        <v>697.560310753714</v>
      </c>
      <c r="N27" s="38">
        <f>'WEEKLY COMPETITIVE REPORT'!N27</f>
        <v>5</v>
      </c>
      <c r="O27" s="15">
        <f>'WEEKLY COMPETITIVE REPORT'!O27/X4</f>
        <v>5395.938394439144</v>
      </c>
      <c r="P27" s="15">
        <f>'WEEKLY COMPETITIVE REPORT'!P27/X17</f>
        <v>1.0995734666862773</v>
      </c>
      <c r="Q27" s="23">
        <f>'WEEKLY COMPETITIVE REPORT'!Q27</f>
        <v>932</v>
      </c>
      <c r="R27" s="23">
        <f>'WEEKLY COMPETITIVE REPORT'!R27</f>
        <v>1672</v>
      </c>
      <c r="S27" s="65">
        <f>'WEEKLY COMPETITIVE REPORT'!S27</f>
        <v>-47.043873729266984</v>
      </c>
      <c r="T27" s="15">
        <f>'WEEKLY COMPETITIVE REPORT'!T27/X17</f>
        <v>3.1238417414325634</v>
      </c>
      <c r="U27" s="15">
        <f t="shared" si="4"/>
        <v>1079.1876788878287</v>
      </c>
      <c r="V27" s="26">
        <f t="shared" si="5"/>
        <v>5399.062236180576</v>
      </c>
      <c r="W27" s="23">
        <f>'WEEKLY COMPETITIVE REPORT'!W27</f>
        <v>4772</v>
      </c>
      <c r="X27" s="57">
        <f>'WEEKLY COMPETITIVE REPORT'!X27</f>
        <v>5704</v>
      </c>
    </row>
    <row r="28" spans="1:24" ht="12.75">
      <c r="A28" s="51">
        <v>15</v>
      </c>
      <c r="B28" s="4">
        <f>'WEEKLY COMPETITIVE REPORT'!B28</f>
        <v>13</v>
      </c>
      <c r="C28" s="4" t="str">
        <f>'WEEKLY COMPETITIVE REPORT'!C28</f>
        <v>SEVEN POUNDS</v>
      </c>
      <c r="D28" s="4" t="str">
        <f>'WEEKLY COMPETITIVE REPORT'!D28</f>
        <v>SONY</v>
      </c>
      <c r="E28" s="4" t="str">
        <f>'WEEKLY COMPETITIVE REPORT'!E28</f>
        <v>CF</v>
      </c>
      <c r="F28" s="38">
        <f>'WEEKLY COMPETITIVE REPORT'!F28</f>
        <v>5</v>
      </c>
      <c r="G28" s="38">
        <f>'WEEKLY COMPETITIVE REPORT'!G28</f>
        <v>3</v>
      </c>
      <c r="H28" s="15">
        <f>'WEEKLY COMPETITIVE REPORT'!H28/X4</f>
        <v>1989.9141338421698</v>
      </c>
      <c r="I28" s="15">
        <f>'WEEKLY COMPETITIVE REPORT'!I28/X17</f>
        <v>0.33078393881453155</v>
      </c>
      <c r="J28" s="23">
        <f>'WEEKLY COMPETITIVE REPORT'!J28</f>
        <v>296</v>
      </c>
      <c r="K28" s="23">
        <f>'WEEKLY COMPETITIVE REPORT'!K28</f>
        <v>459</v>
      </c>
      <c r="L28" s="65">
        <f>'WEEKLY COMPETITIVE REPORT'!L28</f>
        <v>-35.082258781680736</v>
      </c>
      <c r="M28" s="15">
        <f t="shared" si="3"/>
        <v>663.3047112807233</v>
      </c>
      <c r="N28" s="38">
        <f>'WEEKLY COMPETITIVE REPORT'!N28</f>
        <v>4</v>
      </c>
      <c r="O28" s="15">
        <f>'WEEKLY COMPETITIVE REPORT'!O28/X4</f>
        <v>3100.7223660896825</v>
      </c>
      <c r="P28" s="15">
        <f>'WEEKLY COMPETITIVE REPORT'!P28/X17</f>
        <v>0.5030151492866598</v>
      </c>
      <c r="Q28" s="23">
        <f>'WEEKLY COMPETITIVE REPORT'!Q28</f>
        <v>495</v>
      </c>
      <c r="R28" s="23">
        <f>'WEEKLY COMPETITIVE REPORT'!R28</f>
        <v>747</v>
      </c>
      <c r="S28" s="65">
        <f>'WEEKLY COMPETITIVE REPORT'!S28</f>
        <v>-33.47953216374269</v>
      </c>
      <c r="T28" s="15">
        <f>'WEEKLY COMPETITIVE REPORT'!T28/X17</f>
        <v>4.177673187233417</v>
      </c>
      <c r="U28" s="15">
        <f t="shared" si="4"/>
        <v>775.1805915224206</v>
      </c>
      <c r="V28" s="26">
        <f t="shared" si="5"/>
        <v>3104.900039276916</v>
      </c>
      <c r="W28" s="23">
        <f>'WEEKLY COMPETITIVE REPORT'!W28</f>
        <v>6135</v>
      </c>
      <c r="X28" s="57">
        <f>'WEEKLY COMPETITIVE REPORT'!X28</f>
        <v>6630</v>
      </c>
    </row>
    <row r="29" spans="1:24" ht="12.75">
      <c r="A29" s="51">
        <v>16</v>
      </c>
      <c r="B29" s="4">
        <f>'WEEKLY COMPETITIVE REPORT'!B29</f>
        <v>18</v>
      </c>
      <c r="C29" s="4" t="str">
        <f>'WEEKLY COMPETITIVE REPORT'!C29</f>
        <v>HAPPY-GO-LUCKY</v>
      </c>
      <c r="D29" s="4" t="str">
        <f>'WEEKLY COMPETITIVE REPORT'!D29</f>
        <v>INDEP</v>
      </c>
      <c r="E29" s="4" t="str">
        <f>'WEEKLY COMPETITIVE REPORT'!E29</f>
        <v>Blitz</v>
      </c>
      <c r="F29" s="38">
        <f>'WEEKLY COMPETITIVE REPORT'!F29</f>
        <v>4</v>
      </c>
      <c r="G29" s="38">
        <f>'WEEKLY COMPETITIVE REPORT'!G29</f>
        <v>1</v>
      </c>
      <c r="H29" s="15">
        <f>'WEEKLY COMPETITIVE REPORT'!H29/X4</f>
        <v>1609.6497205942483</v>
      </c>
      <c r="I29" s="15">
        <f>'WEEKLY COMPETITIVE REPORT'!I29/X17</f>
        <v>0.1584056478893955</v>
      </c>
      <c r="J29" s="23">
        <f>'WEEKLY COMPETITIVE REPORT'!J29</f>
        <v>250</v>
      </c>
      <c r="K29" s="23">
        <f>'WEEKLY COMPETITIVE REPORT'!K29</f>
        <v>225</v>
      </c>
      <c r="L29" s="65">
        <f>'WEEKLY COMPETITIVE REPORT'!L29</f>
        <v>9.656453110492109</v>
      </c>
      <c r="M29" s="15">
        <f t="shared" si="3"/>
        <v>1609.6497205942483</v>
      </c>
      <c r="N29" s="38">
        <f>'WEEKLY COMPETITIVE REPORT'!N29</f>
        <v>1</v>
      </c>
      <c r="O29" s="15">
        <f>'WEEKLY COMPETITIVE REPORT'!O29/X4</f>
        <v>1936.7588932806323</v>
      </c>
      <c r="P29" s="15">
        <f>'WEEKLY COMPETITIVE REPORT'!P29/X17</f>
        <v>0.28695396381820854</v>
      </c>
      <c r="Q29" s="23">
        <f>'WEEKLY COMPETITIVE REPORT'!Q29</f>
        <v>299</v>
      </c>
      <c r="R29" s="23">
        <f>'WEEKLY COMPETITIVE REPORT'!R29</f>
        <v>418</v>
      </c>
      <c r="S29" s="65">
        <f>'WEEKLY COMPETITIVE REPORT'!S29</f>
        <v>-27.16555612506407</v>
      </c>
      <c r="T29" s="15">
        <f>'WEEKLY COMPETITIVE REPORT'!T29/X4</f>
        <v>12138.476216437235</v>
      </c>
      <c r="U29" s="15">
        <f t="shared" si="4"/>
        <v>1936.7588932806323</v>
      </c>
      <c r="V29" s="26">
        <f t="shared" si="5"/>
        <v>14075.235109717867</v>
      </c>
      <c r="W29" s="23">
        <f>'WEEKLY COMPETITIVE REPORT'!W29</f>
        <v>1967</v>
      </c>
      <c r="X29" s="57">
        <f>'WEEKLY COMPETITIVE REPORT'!X29</f>
        <v>2266</v>
      </c>
    </row>
    <row r="30" spans="1:24" ht="12.75">
      <c r="A30" s="52">
        <v>17</v>
      </c>
      <c r="B30" s="4" t="str">
        <f>'WEEKLY COMPETITIVE REPORT'!B30</f>
        <v>New</v>
      </c>
      <c r="C30" s="4" t="str">
        <f>'WEEKLY COMPETITIVE REPORT'!C30</f>
        <v>PREHOD</v>
      </c>
      <c r="D30" s="4" t="str">
        <f>'WEEKLY COMPETITIVE REPORT'!D30</f>
        <v>DOMESTIC</v>
      </c>
      <c r="E30" s="4" t="str">
        <f>'WEEKLY COMPETITIVE REPORT'!E30</f>
        <v>Cinemania</v>
      </c>
      <c r="F30" s="38">
        <f>'WEEKLY COMPETITIVE REPORT'!F30</f>
        <v>1</v>
      </c>
      <c r="G30" s="38">
        <f>'WEEKLY COMPETITIVE REPORT'!G30</f>
        <v>4</v>
      </c>
      <c r="H30" s="15">
        <f>'WEEKLY COMPETITIVE REPORT'!H30/X4</f>
        <v>940.4388714733542</v>
      </c>
      <c r="I30" s="15">
        <f>'WEEKLY COMPETITIVE REPORT'!I30/X17</f>
        <v>0</v>
      </c>
      <c r="J30" s="23">
        <f>'WEEKLY COMPETITIVE REPORT'!J30</f>
        <v>154</v>
      </c>
      <c r="K30" s="23">
        <f>'WEEKLY COMPETITIVE REPORT'!K30</f>
        <v>0</v>
      </c>
      <c r="L30" s="65">
        <f>'WEEKLY COMPETITIVE REPORT'!L30</f>
        <v>0</v>
      </c>
      <c r="M30" s="15">
        <f t="shared" si="3"/>
        <v>235.10971786833855</v>
      </c>
      <c r="N30" s="38">
        <f>'WEEKLY COMPETITIVE REPORT'!N30</f>
        <v>4</v>
      </c>
      <c r="O30" s="15">
        <f>'WEEKLY COMPETITIVE REPORT'!O30/X4</f>
        <v>1841.3520512471036</v>
      </c>
      <c r="P30" s="15">
        <f>'WEEKLY COMPETITIVE REPORT'!P30/X17</f>
        <v>0</v>
      </c>
      <c r="Q30" s="23">
        <f>'WEEKLY COMPETITIVE REPORT'!Q30</f>
        <v>324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1744.5822543273816</v>
      </c>
      <c r="U30" s="15">
        <f t="shared" si="4"/>
        <v>460.3380128117759</v>
      </c>
      <c r="V30" s="26">
        <f t="shared" si="5"/>
        <v>3585.9343055744853</v>
      </c>
      <c r="W30" s="23">
        <f>'WEEKLY COMPETITIVE REPORT'!W30</f>
        <v>291</v>
      </c>
      <c r="X30" s="57">
        <f>'WEEKLY COMPETITIVE REPORT'!X30</f>
        <v>615</v>
      </c>
    </row>
    <row r="31" spans="1:24" ht="12.75">
      <c r="A31" s="51">
        <v>18</v>
      </c>
      <c r="B31" s="4">
        <f>'WEEKLY COMPETITIVE REPORT'!B31</f>
        <v>15</v>
      </c>
      <c r="C31" s="4" t="str">
        <f>'WEEKLY COMPETITIVE REPORT'!C31</f>
        <v>MILK</v>
      </c>
      <c r="D31" s="4" t="str">
        <f>'WEEKLY COMPETITIVE REPORT'!D31</f>
        <v>INDEP</v>
      </c>
      <c r="E31" s="4" t="str">
        <f>'WEEKLY COMPETITIVE REPORT'!E31</f>
        <v>Cinemania</v>
      </c>
      <c r="F31" s="38">
        <f>'WEEKLY COMPETITIVE REPORT'!F31</f>
        <v>4</v>
      </c>
      <c r="G31" s="38">
        <f>'WEEKLY COMPETITIVE REPORT'!G31</f>
        <v>2</v>
      </c>
      <c r="H31" s="15">
        <f>'WEEKLY COMPETITIVE REPORT'!H31/X4</f>
        <v>940.4388714733542</v>
      </c>
      <c r="I31" s="15">
        <f>'WEEKLY COMPETITIVE REPORT'!I31/X17</f>
        <v>0.22165024268274747</v>
      </c>
      <c r="J31" s="23">
        <f>'WEEKLY COMPETITIVE REPORT'!J31</f>
        <v>129</v>
      </c>
      <c r="K31" s="23">
        <f>'WEEKLY COMPETITIVE REPORT'!K31</f>
        <v>280</v>
      </c>
      <c r="L31" s="65">
        <f>'WEEKLY COMPETITIVE REPORT'!L31</f>
        <v>-54.21366954213669</v>
      </c>
      <c r="M31" s="15">
        <f t="shared" si="3"/>
        <v>470.2194357366771</v>
      </c>
      <c r="N31" s="38">
        <f>'WEEKLY COMPETITIVE REPORT'!N31</f>
        <v>2</v>
      </c>
      <c r="O31" s="15">
        <f>'WEEKLY COMPETITIVE REPORT'!O31/X4</f>
        <v>1834.5372768161374</v>
      </c>
      <c r="P31" s="15">
        <f>'WEEKLY COMPETITIVE REPORT'!P31/X17</f>
        <v>0.3603471098690984</v>
      </c>
      <c r="Q31" s="23">
        <f>'WEEKLY COMPETITIVE REPORT'!Q31</f>
        <v>277</v>
      </c>
      <c r="R31" s="23">
        <f>'WEEKLY COMPETITIVE REPORT'!R31</f>
        <v>475</v>
      </c>
      <c r="S31" s="65">
        <f>'WEEKLY COMPETITIVE REPORT'!S31</f>
        <v>-45.06122448979591</v>
      </c>
      <c r="T31" s="15">
        <f>'WEEKLY COMPETITIVE REPORT'!T31/X4</f>
        <v>17988.278587978737</v>
      </c>
      <c r="U31" s="15">
        <f t="shared" si="4"/>
        <v>917.2686384080687</v>
      </c>
      <c r="V31" s="26">
        <f t="shared" si="5"/>
        <v>19822.815864794873</v>
      </c>
      <c r="W31" s="23">
        <f>'WEEKLY COMPETITIVE REPORT'!W31</f>
        <v>2675</v>
      </c>
      <c r="X31" s="57">
        <f>'WEEKLY COMPETITIVE REPORT'!X31</f>
        <v>2952</v>
      </c>
    </row>
    <row r="32" spans="1:24" ht="12.75">
      <c r="A32" s="51">
        <v>19</v>
      </c>
      <c r="B32" s="4">
        <f>'WEEKLY COMPETITIVE REPORT'!B32</f>
        <v>14</v>
      </c>
      <c r="C32" s="4" t="str">
        <f>'WEEKLY COMPETITIVE REPORT'!C32</f>
        <v>GOLA RESNICA</v>
      </c>
      <c r="D32" s="4" t="str">
        <f>'WEEKLY COMPETITIVE REPORT'!D32</f>
        <v>DOMESTIC</v>
      </c>
      <c r="E32" s="4" t="str">
        <f>'WEEKLY COMPETITIVE REPORT'!E32</f>
        <v>Karantanija</v>
      </c>
      <c r="F32" s="38">
        <f>'WEEKLY COMPETITIVE REPORT'!F32</f>
        <v>4</v>
      </c>
      <c r="G32" s="38">
        <f>'WEEKLY COMPETITIVE REPORT'!G32</f>
        <v>4</v>
      </c>
      <c r="H32" s="15">
        <f>'WEEKLY COMPETITIVE REPORT'!H32/X4</f>
        <v>676.0256235518605</v>
      </c>
      <c r="I32" s="15">
        <f>'WEEKLY COMPETITIVE REPORT'!I32/X17</f>
        <v>0.2240035299308722</v>
      </c>
      <c r="J32" s="23">
        <f>'WEEKLY COMPETITIVE REPORT'!J32</f>
        <v>105</v>
      </c>
      <c r="K32" s="23">
        <f>'WEEKLY COMPETITIVE REPORT'!K32</f>
        <v>332</v>
      </c>
      <c r="L32" s="65">
        <f>'WEEKLY COMPETITIVE REPORT'!L32</f>
        <v>-67.43269862114249</v>
      </c>
      <c r="M32" s="15">
        <f t="shared" si="3"/>
        <v>169.00640588796512</v>
      </c>
      <c r="N32" s="38">
        <f>'WEEKLY COMPETITIVE REPORT'!N32</f>
        <v>4</v>
      </c>
      <c r="O32" s="15">
        <f>'WEEKLY COMPETITIVE REPORT'!O32/X4</f>
        <v>1079.4602698650674</v>
      </c>
      <c r="P32" s="15">
        <f>'WEEKLY COMPETITIVE REPORT'!P32/X17</f>
        <v>0.40564788939549934</v>
      </c>
      <c r="Q32" s="23">
        <f>'WEEKLY COMPETITIVE REPORT'!Q32</f>
        <v>183</v>
      </c>
      <c r="R32" s="23">
        <f>'WEEKLY COMPETITIVE REPORT'!R32</f>
        <v>645</v>
      </c>
      <c r="S32" s="65">
        <f>'WEEKLY COMPETITIVE REPORT'!S32</f>
        <v>-71.28353879622915</v>
      </c>
      <c r="T32" s="15">
        <f>'WEEKLY COMPETITIVE REPORT'!T32/X4</f>
        <v>24575.439552950796</v>
      </c>
      <c r="U32" s="15">
        <f t="shared" si="4"/>
        <v>269.86506746626685</v>
      </c>
      <c r="V32" s="26">
        <f t="shared" si="5"/>
        <v>25654.899822815863</v>
      </c>
      <c r="W32" s="23">
        <f>'WEEKLY COMPETITIVE REPORT'!W32</f>
        <v>4279</v>
      </c>
      <c r="X32" s="57">
        <f>'WEEKLY COMPETITIVE REPORT'!X32</f>
        <v>4462</v>
      </c>
    </row>
    <row r="33" spans="1:24" ht="13.5" thickBot="1">
      <c r="A33" s="51">
        <v>20</v>
      </c>
      <c r="B33" s="4">
        <f>'WEEKLY COMPETITIVE REPORT'!B33</f>
        <v>19</v>
      </c>
      <c r="C33" s="4" t="str">
        <f>'WEEKLY COMPETITIVE REPORT'!C33</f>
        <v>YES MAN</v>
      </c>
      <c r="D33" s="4" t="str">
        <f>'WEEKLY COMPETITIVE REPORT'!D33</f>
        <v>WB</v>
      </c>
      <c r="E33" s="4" t="str">
        <f>'WEEKLY COMPETITIVE REPORT'!E33</f>
        <v>Blitz</v>
      </c>
      <c r="F33" s="38">
        <f>'WEEKLY COMPETITIVE REPORT'!F33</f>
        <v>10</v>
      </c>
      <c r="G33" s="38">
        <f>'WEEKLY COMPETITIVE REPORT'!G33</f>
        <v>9</v>
      </c>
      <c r="H33" s="15">
        <f>'WEEKLY COMPETITIVE REPORT'!H33/X4</f>
        <v>767.3436009268094</v>
      </c>
      <c r="I33" s="15">
        <f>'WEEKLY COMPETITIVE REPORT'!I33/X17</f>
        <v>0.22488601264891897</v>
      </c>
      <c r="J33" s="23">
        <f>'WEEKLY COMPETITIVE REPORT'!J33</f>
        <v>122</v>
      </c>
      <c r="K33" s="23">
        <f>'WEEKLY COMPETITIVE REPORT'!K33</f>
        <v>316</v>
      </c>
      <c r="L33" s="65">
        <f>'WEEKLY COMPETITIVE REPORT'!L33</f>
        <v>-63.1785480706344</v>
      </c>
      <c r="M33" s="15">
        <f t="shared" si="3"/>
        <v>85.26040010297882</v>
      </c>
      <c r="N33" s="38">
        <f>'WEEKLY COMPETITIVE REPORT'!N33</f>
        <v>9</v>
      </c>
      <c r="O33" s="15">
        <f>'WEEKLY COMPETITIVE REPORT'!O33/X4</f>
        <v>967.6979691972195</v>
      </c>
      <c r="P33" s="15">
        <f>'WEEKLY COMPETITIVE REPORT'!P33/X17</f>
        <v>0.2684218267392264</v>
      </c>
      <c r="Q33" s="23">
        <f>'WEEKLY COMPETITIVE REPORT'!Q33</f>
        <v>154</v>
      </c>
      <c r="R33" s="23">
        <f>'WEEKLY COMPETITIVE REPORT'!R33</f>
        <v>384</v>
      </c>
      <c r="S33" s="65">
        <f>'WEEKLY COMPETITIVE REPORT'!S33</f>
        <v>-61.0958904109589</v>
      </c>
      <c r="T33" s="15">
        <f>'WEEKLY COMPETITIVE REPORT'!T33/X4</f>
        <v>255476.35273272454</v>
      </c>
      <c r="U33" s="15">
        <f t="shared" si="4"/>
        <v>107.52199657746884</v>
      </c>
      <c r="V33" s="26">
        <f t="shared" si="5"/>
        <v>256444.05070192175</v>
      </c>
      <c r="W33" s="23">
        <f>'WEEKLY COMPETITIVE REPORT'!W33</f>
        <v>47232</v>
      </c>
      <c r="X33" s="57">
        <f>'WEEKLY COMPETITIVE REPORT'!X33</f>
        <v>47386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118</v>
      </c>
      <c r="H34" s="33">
        <f>SUM(H14:H33)</f>
        <v>194651.76502657763</v>
      </c>
      <c r="I34" s="32">
        <f>SUM(I14:I33)</f>
        <v>126124.28995122171</v>
      </c>
      <c r="J34" s="32">
        <f>SUM(J14:J33)</f>
        <v>31049</v>
      </c>
      <c r="K34" s="32">
        <f>SUM(K14:K33)</f>
        <v>22658</v>
      </c>
      <c r="L34" s="65">
        <f>'WEEKLY COMPETITIVE REPORT'!L34</f>
        <v>24.985560009101576</v>
      </c>
      <c r="M34" s="33">
        <f>H34/G34</f>
        <v>1649.5912290387935</v>
      </c>
      <c r="N34" s="41">
        <f>'WEEKLY COMPETITIVE REPORT'!N34</f>
        <v>123</v>
      </c>
      <c r="O34" s="32">
        <f>SUM(O14:O33)</f>
        <v>271949.0254872564</v>
      </c>
      <c r="P34" s="32">
        <f>SUM(P14:P33)</f>
        <v>173577.95462589076</v>
      </c>
      <c r="Q34" s="32">
        <f>SUM(Q14:Q33)</f>
        <v>45541</v>
      </c>
      <c r="R34" s="32">
        <f>SUM(R14:R33)</f>
        <v>33082</v>
      </c>
      <c r="S34" s="66">
        <f>O34/P34-100%</f>
        <v>0.5667256021848104</v>
      </c>
      <c r="T34" s="32">
        <f>SUM(T14:T33)</f>
        <v>1226666.699088869</v>
      </c>
      <c r="U34" s="33">
        <f>O34/N34</f>
        <v>2210.9676868882634</v>
      </c>
      <c r="V34" s="32">
        <f>SUM(V14:V33)</f>
        <v>1498615.7245761252</v>
      </c>
      <c r="W34" s="32">
        <f>SUM(W14:W33)</f>
        <v>221157</v>
      </c>
      <c r="X34" s="36">
        <f>SUM(X14:X33)</f>
        <v>266698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2008-07-03T16:27:44Z</cp:lastPrinted>
  <dcterms:created xsi:type="dcterms:W3CDTF">1998-07-08T11:15:35Z</dcterms:created>
  <dcterms:modified xsi:type="dcterms:W3CDTF">2009-03-26T13:45:34Z</dcterms:modified>
  <cp:category/>
  <cp:version/>
  <cp:contentType/>
  <cp:contentStatus/>
</cp:coreProperties>
</file>