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7655" windowHeight="109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<sst xmlns="http://schemas.openxmlformats.org/spreadsheetml/2006/main" count="243" uniqueCount="79">
  <si>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</si>
  <si>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</si>
  <si>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</si>
  <si>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</si>
  <si>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</si>
  <si>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</si>
  <si>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</si>
  <si>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</si>
  <si>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</si>
  <si>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</si>
  <si>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</si>
  <si>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</si>
  <si>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</si>
  <si>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</si>
  <si>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</si>
  <si>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</si>
  <si>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</si>
  <si>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</si>
  <si>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</si>
  <si>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</si>
  <si>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</si>
  <si>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</si>
  <si>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</si>
  <si>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</si>
  <si>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</si>
  <si>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</si>
  <si>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</si>
  <si>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</si>
  <si>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</si>
  <si>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</si>
  <si>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</si>
  <si>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</si>
  <si>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</si>
  <si>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</si>
  <si>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</si>
  <si>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</si>
  <si>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</si>
  <si>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</si>
  <si>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</si>
  <si>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</si>
  <si>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</si>
  <si>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</si>
  <si>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</si>
  <si>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</si>
  <si>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</si>
  <si>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</si>
  <si>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</si>
  <si>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</si>
  <si>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</si>
  <si>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</si>
  <si>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</si>
  <si>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</si>
  <si>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</si>
  <si>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</si>
  <si>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BOLT</t>
  </si>
  <si>
    <t>SONY</t>
  </si>
  <si>
    <t>PAR</t>
  </si>
  <si>
    <t>TALE OF DESPERAUX</t>
  </si>
  <si>
    <t>DOMESTIC</t>
  </si>
  <si>
    <t>TWILIGHT</t>
  </si>
  <si>
    <t>VALKYRIE</t>
  </si>
  <si>
    <t>HAPPY-GO-LUCKY</t>
  </si>
  <si>
    <t>UNBORN</t>
  </si>
  <si>
    <t>THE INTERNATIONAL</t>
  </si>
  <si>
    <t>HE'S JUST NOT THAT INTO YOU</t>
  </si>
  <si>
    <t>HOTEL FOR DOGS</t>
  </si>
  <si>
    <t>THE READER</t>
  </si>
  <si>
    <t>TRANSPORTER 3</t>
  </si>
  <si>
    <t>SLUMDOG MILLIONAIRE</t>
  </si>
  <si>
    <t>CONFESSIONS OF A SHOPAHOLIC</t>
  </si>
  <si>
    <t>WATCHMEN</t>
  </si>
  <si>
    <t>MARLEY AND ME</t>
  </si>
  <si>
    <t>INKHEART</t>
  </si>
  <si>
    <t>SNIJEG</t>
  </si>
  <si>
    <t>MONSTERS vs ALIENS</t>
  </si>
  <si>
    <t>PARIS</t>
  </si>
  <si>
    <t>LAJF</t>
  </si>
  <si>
    <t>03 - Apr   05 - Apr</t>
  </si>
  <si>
    <t>02 - Apr   08 - Apr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</si>
</sst>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77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0.7518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78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39912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>
        <v>1</v>
      </c>
      <c r="C14" s="4" t="s">
        <v>68</v>
      </c>
      <c r="D14" s="16" t="s">
        <v>46</v>
      </c>
      <c r="E14" s="16" t="s">
        <v>44</v>
      </c>
      <c r="F14" s="38">
        <v>3</v>
      </c>
      <c r="G14" s="38">
        <v>8</v>
      </c>
      <c r="H14" s="25">
        <v>23424</v>
      </c>
      <c r="I14" s="25">
        <v>48119</v>
      </c>
      <c r="J14" s="88">
        <v>5215</v>
      </c>
      <c r="K14" s="88">
        <v>10409</v>
      </c>
      <c r="L14" s="65">
        <f>(H14/I14*100)-100</f>
        <v>-51.320684137243084</v>
      </c>
      <c r="M14" s="15">
        <f aca="true" t="shared" si="0" ref="M14:M34">H14/G14</f>
        <v>2928</v>
      </c>
      <c r="N14" s="77">
        <v>8</v>
      </c>
      <c r="O14" s="15">
        <v>32696</v>
      </c>
      <c r="P14" s="15">
        <v>65970</v>
      </c>
      <c r="Q14" s="15">
        <v>7599</v>
      </c>
      <c r="R14" s="15">
        <v>15017</v>
      </c>
      <c r="S14" s="65">
        <f>(O14/P14*100)-100</f>
        <v>-50.438077914203426</v>
      </c>
      <c r="T14" s="93">
        <v>137236</v>
      </c>
      <c r="U14" s="15">
        <f aca="true" t="shared" si="1" ref="U14:U34">O14/N14</f>
        <v>4087</v>
      </c>
      <c r="V14" s="78">
        <f aca="true" t="shared" si="2" ref="V14:V33">SUM(T14,O14)</f>
        <v>169932</v>
      </c>
      <c r="W14" s="78">
        <v>32053</v>
      </c>
      <c r="X14" s="79">
        <f aca="true" t="shared" si="3" ref="X14:X33">SUM(W14,Q14)</f>
        <v>39652</v>
      </c>
    </row>
    <row r="15" spans="1:24" ht="12.75">
      <c r="A15" s="76">
        <v>2</v>
      </c>
      <c r="B15" s="76" t="s">
        <v>50</v>
      </c>
      <c r="C15" s="4" t="s">
        <v>74</v>
      </c>
      <c r="D15" s="16" t="s">
        <v>56</v>
      </c>
      <c r="E15" s="16" t="s">
        <v>36</v>
      </c>
      <c r="F15" s="38">
        <v>1</v>
      </c>
      <c r="G15" s="38">
        <v>13</v>
      </c>
      <c r="H15" s="25">
        <v>23279</v>
      </c>
      <c r="I15" s="25"/>
      <c r="J15" s="87">
        <v>3915</v>
      </c>
      <c r="K15" s="87"/>
      <c r="L15" s="65"/>
      <c r="M15" s="15">
        <f t="shared" si="0"/>
        <v>1790.6923076923076</v>
      </c>
      <c r="N15" s="77">
        <v>13</v>
      </c>
      <c r="O15" s="23">
        <v>30437</v>
      </c>
      <c r="P15" s="23"/>
      <c r="Q15" s="23">
        <v>5376</v>
      </c>
      <c r="R15" s="23"/>
      <c r="S15" s="65"/>
      <c r="T15" s="81">
        <v>1957</v>
      </c>
      <c r="U15" s="15">
        <f t="shared" si="1"/>
        <v>2341.3076923076924</v>
      </c>
      <c r="V15" s="81">
        <f t="shared" si="2"/>
        <v>32394</v>
      </c>
      <c r="W15" s="81">
        <v>330</v>
      </c>
      <c r="X15" s="82">
        <f t="shared" si="3"/>
        <v>5706</v>
      </c>
    </row>
    <row r="16" spans="1:24" ht="12.75">
      <c r="A16" s="76">
        <v>3</v>
      </c>
      <c r="B16" s="76">
        <v>2</v>
      </c>
      <c r="C16" s="4" t="s">
        <v>71</v>
      </c>
      <c r="D16" s="16" t="s">
        <v>45</v>
      </c>
      <c r="E16" s="16" t="s">
        <v>42</v>
      </c>
      <c r="F16" s="38">
        <v>2</v>
      </c>
      <c r="G16" s="38">
        <v>6</v>
      </c>
      <c r="H16" s="25">
        <v>12565</v>
      </c>
      <c r="I16" s="25">
        <v>21643</v>
      </c>
      <c r="J16" s="88">
        <v>2795</v>
      </c>
      <c r="K16" s="88">
        <v>4751</v>
      </c>
      <c r="L16" s="65">
        <f aca="true" t="shared" si="4" ref="L16:L21">(H16/I16*100)-100</f>
        <v>-41.944277595527424</v>
      </c>
      <c r="M16" s="15">
        <f t="shared" si="0"/>
        <v>2094.1666666666665</v>
      </c>
      <c r="N16" s="38">
        <v>6</v>
      </c>
      <c r="O16" s="23">
        <v>16563</v>
      </c>
      <c r="P16" s="23">
        <v>29366</v>
      </c>
      <c r="Q16" s="23">
        <v>3870</v>
      </c>
      <c r="R16" s="23">
        <v>6818</v>
      </c>
      <c r="S16" s="65">
        <f aca="true" t="shared" si="5" ref="S16:S21">(O16/P16*100)-100</f>
        <v>-43.59803854798066</v>
      </c>
      <c r="T16" s="81">
        <v>30706</v>
      </c>
      <c r="U16" s="15">
        <f t="shared" si="1"/>
        <v>2760.5</v>
      </c>
      <c r="V16" s="81">
        <f t="shared" si="2"/>
        <v>47269</v>
      </c>
      <c r="W16" s="81">
        <v>7113</v>
      </c>
      <c r="X16" s="82">
        <f t="shared" si="3"/>
        <v>10983</v>
      </c>
    </row>
    <row r="17" spans="1:24" ht="12.75">
      <c r="A17" s="76">
        <v>4</v>
      </c>
      <c r="B17" s="76">
        <v>4</v>
      </c>
      <c r="C17" s="4" t="s">
        <v>64</v>
      </c>
      <c r="D17" s="16" t="s">
        <v>43</v>
      </c>
      <c r="E17" s="16" t="s">
        <v>44</v>
      </c>
      <c r="F17" s="38">
        <v>4</v>
      </c>
      <c r="G17" s="38">
        <v>6</v>
      </c>
      <c r="H17" s="25">
        <v>7878</v>
      </c>
      <c r="I17" s="25">
        <v>10684</v>
      </c>
      <c r="J17" s="15">
        <v>1673</v>
      </c>
      <c r="K17" s="15">
        <v>2300</v>
      </c>
      <c r="L17" s="65">
        <f t="shared" si="4"/>
        <v>-26.263571695994017</v>
      </c>
      <c r="M17" s="15">
        <f t="shared" si="0"/>
        <v>1313</v>
      </c>
      <c r="N17" s="38">
        <v>6</v>
      </c>
      <c r="O17" s="15">
        <v>11207</v>
      </c>
      <c r="P17" s="15">
        <v>14939</v>
      </c>
      <c r="Q17" s="15">
        <v>2481</v>
      </c>
      <c r="R17" s="15">
        <v>3363</v>
      </c>
      <c r="S17" s="65">
        <f t="shared" si="5"/>
        <v>-24.9815918066805</v>
      </c>
      <c r="T17" s="25">
        <v>68692</v>
      </c>
      <c r="U17" s="15">
        <f t="shared" si="1"/>
        <v>1867.8333333333333</v>
      </c>
      <c r="V17" s="81">
        <f t="shared" si="2"/>
        <v>79899</v>
      </c>
      <c r="W17" s="81">
        <v>15456</v>
      </c>
      <c r="X17" s="82">
        <f t="shared" si="3"/>
        <v>17937</v>
      </c>
    </row>
    <row r="18" spans="1:24" ht="13.5" customHeight="1">
      <c r="A18" s="76">
        <v>5</v>
      </c>
      <c r="B18" s="76">
        <v>3</v>
      </c>
      <c r="C18" s="4" t="s">
        <v>69</v>
      </c>
      <c r="D18" s="16" t="s">
        <v>51</v>
      </c>
      <c r="E18" s="16" t="s">
        <v>52</v>
      </c>
      <c r="F18" s="38">
        <v>3</v>
      </c>
      <c r="G18" s="38">
        <v>6</v>
      </c>
      <c r="H18" s="15">
        <v>8343</v>
      </c>
      <c r="I18" s="15">
        <v>11799</v>
      </c>
      <c r="J18" s="94">
        <v>1819</v>
      </c>
      <c r="K18" s="94">
        <v>2603</v>
      </c>
      <c r="L18" s="65">
        <f t="shared" si="4"/>
        <v>-29.290617848970243</v>
      </c>
      <c r="M18" s="15">
        <f t="shared" si="0"/>
        <v>1390.5</v>
      </c>
      <c r="N18" s="39">
        <v>6</v>
      </c>
      <c r="O18" s="15">
        <v>10866</v>
      </c>
      <c r="P18" s="15">
        <v>15168</v>
      </c>
      <c r="Q18" s="15">
        <v>2462</v>
      </c>
      <c r="R18" s="15">
        <v>3512</v>
      </c>
      <c r="S18" s="65">
        <f t="shared" si="5"/>
        <v>-28.362341772151893</v>
      </c>
      <c r="T18" s="81">
        <v>34781</v>
      </c>
      <c r="U18" s="15">
        <f t="shared" si="1"/>
        <v>1811</v>
      </c>
      <c r="V18" s="81">
        <f t="shared" si="2"/>
        <v>45647</v>
      </c>
      <c r="W18" s="81">
        <v>8322</v>
      </c>
      <c r="X18" s="82">
        <f t="shared" si="3"/>
        <v>10784</v>
      </c>
    </row>
    <row r="19" spans="1:24" ht="12.75">
      <c r="A19" s="76">
        <v>6</v>
      </c>
      <c r="B19" s="76">
        <v>6</v>
      </c>
      <c r="C19" s="4" t="s">
        <v>66</v>
      </c>
      <c r="D19" s="16" t="s">
        <v>46</v>
      </c>
      <c r="E19" s="16" t="s">
        <v>47</v>
      </c>
      <c r="F19" s="38">
        <v>4</v>
      </c>
      <c r="G19" s="38">
        <v>2</v>
      </c>
      <c r="H19" s="15">
        <v>4003</v>
      </c>
      <c r="I19" s="15">
        <v>7121</v>
      </c>
      <c r="J19" s="23">
        <v>751</v>
      </c>
      <c r="K19" s="23">
        <v>1351</v>
      </c>
      <c r="L19" s="65">
        <f t="shared" si="4"/>
        <v>-43.78598511445022</v>
      </c>
      <c r="M19" s="15">
        <f t="shared" si="0"/>
        <v>2001.5</v>
      </c>
      <c r="N19" s="38">
        <v>2</v>
      </c>
      <c r="O19" s="23">
        <v>5927</v>
      </c>
      <c r="P19" s="23">
        <v>10104</v>
      </c>
      <c r="Q19" s="23">
        <v>1160</v>
      </c>
      <c r="R19" s="23">
        <v>2000</v>
      </c>
      <c r="S19" s="67">
        <f t="shared" si="5"/>
        <v>-41.34006334125099</v>
      </c>
      <c r="T19" s="81">
        <v>33780</v>
      </c>
      <c r="U19" s="15">
        <f t="shared" si="1"/>
        <v>2963.5</v>
      </c>
      <c r="V19" s="81">
        <f t="shared" si="2"/>
        <v>39707</v>
      </c>
      <c r="W19" s="81">
        <v>6843</v>
      </c>
      <c r="X19" s="82">
        <f t="shared" si="3"/>
        <v>8003</v>
      </c>
    </row>
    <row r="20" spans="1:24" ht="12.75">
      <c r="A20" s="76">
        <v>7</v>
      </c>
      <c r="B20" s="76">
        <v>7</v>
      </c>
      <c r="C20" s="4" t="s">
        <v>70</v>
      </c>
      <c r="D20" s="16" t="s">
        <v>56</v>
      </c>
      <c r="E20" s="16" t="s">
        <v>36</v>
      </c>
      <c r="F20" s="38">
        <v>3</v>
      </c>
      <c r="G20" s="38">
        <v>4</v>
      </c>
      <c r="H20" s="15">
        <v>3292</v>
      </c>
      <c r="I20" s="15">
        <v>5520</v>
      </c>
      <c r="J20" s="25">
        <v>673</v>
      </c>
      <c r="K20" s="25">
        <v>1125</v>
      </c>
      <c r="L20" s="65">
        <f t="shared" si="4"/>
        <v>-40.36231884057971</v>
      </c>
      <c r="M20" s="15">
        <f t="shared" si="0"/>
        <v>823</v>
      </c>
      <c r="N20" s="77">
        <v>4</v>
      </c>
      <c r="O20" s="15">
        <v>4772</v>
      </c>
      <c r="P20" s="15">
        <v>8547</v>
      </c>
      <c r="Q20" s="15">
        <v>1028</v>
      </c>
      <c r="R20" s="15">
        <v>1842</v>
      </c>
      <c r="S20" s="65">
        <f t="shared" si="5"/>
        <v>-44.16754416754417</v>
      </c>
      <c r="T20" s="81">
        <v>21828</v>
      </c>
      <c r="U20" s="15">
        <f t="shared" si="1"/>
        <v>1193</v>
      </c>
      <c r="V20" s="81">
        <f t="shared" si="2"/>
        <v>26600</v>
      </c>
      <c r="W20" s="81">
        <v>4680</v>
      </c>
      <c r="X20" s="82">
        <f t="shared" si="3"/>
        <v>5708</v>
      </c>
    </row>
    <row r="21" spans="1:24" ht="12.75">
      <c r="A21" s="76">
        <v>8</v>
      </c>
      <c r="B21" s="76">
        <v>5</v>
      </c>
      <c r="C21" s="4" t="s">
        <v>65</v>
      </c>
      <c r="D21" s="16" t="s">
        <v>56</v>
      </c>
      <c r="E21" s="16" t="s">
        <v>36</v>
      </c>
      <c r="F21" s="38">
        <v>4</v>
      </c>
      <c r="G21" s="38">
        <v>8</v>
      </c>
      <c r="H21" s="15">
        <v>3180</v>
      </c>
      <c r="I21" s="15">
        <v>11455</v>
      </c>
      <c r="J21" s="15">
        <v>774</v>
      </c>
      <c r="K21" s="15">
        <v>2711</v>
      </c>
      <c r="L21" s="65">
        <f t="shared" si="4"/>
        <v>-72.23919685726757</v>
      </c>
      <c r="M21" s="15">
        <f t="shared" si="0"/>
        <v>397.5</v>
      </c>
      <c r="N21" s="38">
        <v>8</v>
      </c>
      <c r="O21" s="15">
        <v>3995</v>
      </c>
      <c r="P21" s="15">
        <v>13254</v>
      </c>
      <c r="Q21" s="15">
        <v>1001</v>
      </c>
      <c r="R21" s="15">
        <v>3240</v>
      </c>
      <c r="S21" s="67">
        <f t="shared" si="5"/>
        <v>-69.8581560283688</v>
      </c>
      <c r="T21" s="91">
        <v>40524</v>
      </c>
      <c r="U21" s="15">
        <f t="shared" si="1"/>
        <v>499.375</v>
      </c>
      <c r="V21" s="81">
        <f t="shared" si="2"/>
        <v>44519</v>
      </c>
      <c r="W21" s="81">
        <v>10039</v>
      </c>
      <c r="X21" s="82">
        <f t="shared" si="3"/>
        <v>11040</v>
      </c>
    </row>
    <row r="22" spans="1:24" ht="12.75">
      <c r="A22" s="76">
        <v>9</v>
      </c>
      <c r="B22" s="76" t="s">
        <v>50</v>
      </c>
      <c r="C22" s="4" t="s">
        <v>75</v>
      </c>
      <c r="D22" s="16" t="s">
        <v>46</v>
      </c>
      <c r="E22" s="16" t="s">
        <v>42</v>
      </c>
      <c r="F22" s="38">
        <v>1</v>
      </c>
      <c r="G22" s="38">
        <v>1</v>
      </c>
      <c r="H22" s="23">
        <v>1919</v>
      </c>
      <c r="I22" s="23"/>
      <c r="J22" s="87">
        <v>364</v>
      </c>
      <c r="K22" s="87"/>
      <c r="L22" s="65"/>
      <c r="M22" s="15">
        <f t="shared" si="0"/>
        <v>1919</v>
      </c>
      <c r="N22" s="77">
        <v>1</v>
      </c>
      <c r="O22" s="15">
        <v>3385</v>
      </c>
      <c r="P22" s="15"/>
      <c r="Q22" s="15">
        <v>666</v>
      </c>
      <c r="R22" s="15"/>
      <c r="S22" s="67"/>
      <c r="T22" s="81"/>
      <c r="U22" s="15">
        <f t="shared" si="1"/>
        <v>3385</v>
      </c>
      <c r="V22" s="81">
        <f t="shared" si="2"/>
        <v>3385</v>
      </c>
      <c r="W22" s="81"/>
      <c r="X22" s="82">
        <f t="shared" si="3"/>
        <v>666</v>
      </c>
    </row>
    <row r="23" spans="1:24" ht="12.75">
      <c r="A23" s="76">
        <v>10</v>
      </c>
      <c r="B23" s="76">
        <v>10</v>
      </c>
      <c r="C23" s="4" t="s">
        <v>72</v>
      </c>
      <c r="D23" s="16" t="s">
        <v>43</v>
      </c>
      <c r="E23" s="16" t="s">
        <v>44</v>
      </c>
      <c r="F23" s="38">
        <v>2</v>
      </c>
      <c r="G23" s="38">
        <v>4</v>
      </c>
      <c r="H23" s="25">
        <v>1947</v>
      </c>
      <c r="I23" s="25">
        <v>3860</v>
      </c>
      <c r="J23" s="25">
        <v>441</v>
      </c>
      <c r="K23" s="25">
        <v>871</v>
      </c>
      <c r="L23" s="65">
        <f>(H23/I23*100)-100</f>
        <v>-49.559585492227974</v>
      </c>
      <c r="M23" s="15">
        <f t="shared" si="0"/>
        <v>486.75</v>
      </c>
      <c r="N23" s="77">
        <v>4</v>
      </c>
      <c r="O23" s="23">
        <v>2407</v>
      </c>
      <c r="P23" s="23">
        <v>5127</v>
      </c>
      <c r="Q23" s="23">
        <v>568</v>
      </c>
      <c r="R23" s="23">
        <v>1237</v>
      </c>
      <c r="S23" s="65">
        <f>(O23/P23*100)-100</f>
        <v>-53.052467329822505</v>
      </c>
      <c r="T23" s="81">
        <v>5732</v>
      </c>
      <c r="U23" s="15">
        <f t="shared" si="1"/>
        <v>601.75</v>
      </c>
      <c r="V23" s="81">
        <f t="shared" si="2"/>
        <v>8139</v>
      </c>
      <c r="W23" s="81">
        <v>1373</v>
      </c>
      <c r="X23" s="82">
        <f t="shared" si="3"/>
        <v>1941</v>
      </c>
    </row>
    <row r="24" spans="1:24" ht="12.75">
      <c r="A24" s="76">
        <v>11</v>
      </c>
      <c r="B24" s="51" t="s">
        <v>50</v>
      </c>
      <c r="C24" s="4" t="s">
        <v>76</v>
      </c>
      <c r="D24" s="16" t="s">
        <v>58</v>
      </c>
      <c r="E24" s="16" t="s">
        <v>47</v>
      </c>
      <c r="F24" s="38">
        <v>1</v>
      </c>
      <c r="G24" s="38">
        <v>3</v>
      </c>
      <c r="H24" s="25">
        <v>1296</v>
      </c>
      <c r="I24" s="25"/>
      <c r="J24" s="25">
        <v>291</v>
      </c>
      <c r="K24" s="25"/>
      <c r="L24" s="65"/>
      <c r="M24" s="15">
        <f t="shared" si="0"/>
        <v>432</v>
      </c>
      <c r="N24" s="39">
        <v>3</v>
      </c>
      <c r="O24" s="15">
        <v>2154</v>
      </c>
      <c r="P24" s="15"/>
      <c r="Q24" s="15">
        <v>511</v>
      </c>
      <c r="R24" s="15"/>
      <c r="S24" s="67"/>
      <c r="T24" s="81"/>
      <c r="U24" s="15">
        <f t="shared" si="1"/>
        <v>718</v>
      </c>
      <c r="V24" s="81">
        <f t="shared" si="2"/>
        <v>2154</v>
      </c>
      <c r="W24" s="81">
        <v>301</v>
      </c>
      <c r="X24" s="82">
        <f t="shared" si="3"/>
        <v>812</v>
      </c>
    </row>
    <row r="25" spans="1:24" ht="12.75" customHeight="1">
      <c r="A25" s="52">
        <v>12</v>
      </c>
      <c r="B25" s="76">
        <v>14</v>
      </c>
      <c r="C25" s="4" t="s">
        <v>63</v>
      </c>
      <c r="D25" s="16" t="s">
        <v>55</v>
      </c>
      <c r="E25" s="16" t="s">
        <v>42</v>
      </c>
      <c r="F25" s="38">
        <v>5</v>
      </c>
      <c r="G25" s="38">
        <v>5</v>
      </c>
      <c r="H25" s="25">
        <v>1527</v>
      </c>
      <c r="I25" s="25">
        <v>2721</v>
      </c>
      <c r="J25" s="88">
        <v>331</v>
      </c>
      <c r="K25" s="88">
        <v>597</v>
      </c>
      <c r="L25" s="65">
        <f aca="true" t="shared" si="6" ref="L25:L34">(H25/I25*100)-100</f>
        <v>-43.880926130099226</v>
      </c>
      <c r="M25" s="15">
        <f t="shared" si="0"/>
        <v>305.4</v>
      </c>
      <c r="N25" s="77">
        <v>5</v>
      </c>
      <c r="O25" s="23">
        <v>2073</v>
      </c>
      <c r="P25" s="23">
        <v>3927</v>
      </c>
      <c r="Q25" s="88">
        <v>461</v>
      </c>
      <c r="R25" s="88">
        <v>915</v>
      </c>
      <c r="S25" s="67">
        <f aca="true" t="shared" si="7" ref="S25:S34">(O25/P25*100)-100</f>
        <v>-47.21161191749427</v>
      </c>
      <c r="T25" s="83">
        <v>29125</v>
      </c>
      <c r="U25" s="15">
        <f t="shared" si="1"/>
        <v>414.6</v>
      </c>
      <c r="V25" s="81">
        <f t="shared" si="2"/>
        <v>31198</v>
      </c>
      <c r="W25" s="81">
        <v>6619</v>
      </c>
      <c r="X25" s="82">
        <f t="shared" si="3"/>
        <v>7080</v>
      </c>
    </row>
    <row r="26" spans="1:24" ht="12.75" customHeight="1">
      <c r="A26" s="76">
        <v>13</v>
      </c>
      <c r="B26" s="76">
        <v>8</v>
      </c>
      <c r="C26" s="4" t="s">
        <v>57</v>
      </c>
      <c r="D26" s="16" t="s">
        <v>53</v>
      </c>
      <c r="E26" s="16" t="s">
        <v>36</v>
      </c>
      <c r="F26" s="38">
        <v>8</v>
      </c>
      <c r="G26" s="38">
        <v>10</v>
      </c>
      <c r="H26" s="15">
        <v>1385</v>
      </c>
      <c r="I26" s="15">
        <v>7372</v>
      </c>
      <c r="J26" s="15">
        <v>343</v>
      </c>
      <c r="K26" s="15">
        <v>1753</v>
      </c>
      <c r="L26" s="65">
        <f t="shared" si="6"/>
        <v>-81.21269669017906</v>
      </c>
      <c r="M26" s="15">
        <f t="shared" si="0"/>
        <v>138.5</v>
      </c>
      <c r="N26" s="39">
        <v>10</v>
      </c>
      <c r="O26" s="15">
        <v>2029</v>
      </c>
      <c r="P26" s="15">
        <v>8171</v>
      </c>
      <c r="Q26" s="15">
        <v>546</v>
      </c>
      <c r="R26" s="15">
        <v>1964</v>
      </c>
      <c r="S26" s="67">
        <f t="shared" si="7"/>
        <v>-75.16827805654142</v>
      </c>
      <c r="T26" s="83">
        <v>123694</v>
      </c>
      <c r="U26" s="15">
        <f t="shared" si="1"/>
        <v>202.9</v>
      </c>
      <c r="V26" s="81">
        <f t="shared" si="2"/>
        <v>125723</v>
      </c>
      <c r="W26" s="81">
        <v>31780</v>
      </c>
      <c r="X26" s="82">
        <f t="shared" si="3"/>
        <v>32326</v>
      </c>
    </row>
    <row r="27" spans="1:24" ht="12.75">
      <c r="A27" s="76">
        <v>14</v>
      </c>
      <c r="B27" s="76">
        <v>11</v>
      </c>
      <c r="C27" s="4" t="s">
        <v>62</v>
      </c>
      <c r="D27" s="16" t="s">
        <v>53</v>
      </c>
      <c r="E27" s="16" t="s">
        <v>36</v>
      </c>
      <c r="F27" s="38">
        <v>5</v>
      </c>
      <c r="G27" s="38">
        <v>8</v>
      </c>
      <c r="H27" s="25">
        <v>1557</v>
      </c>
      <c r="I27" s="25">
        <v>3628</v>
      </c>
      <c r="J27" s="81">
        <v>353</v>
      </c>
      <c r="K27" s="81">
        <v>774</v>
      </c>
      <c r="L27" s="65">
        <f t="shared" si="6"/>
        <v>-57.08379272326351</v>
      </c>
      <c r="M27" s="15">
        <f t="shared" si="0"/>
        <v>194.625</v>
      </c>
      <c r="N27" s="39">
        <v>8</v>
      </c>
      <c r="O27" s="15">
        <v>1992</v>
      </c>
      <c r="P27" s="15">
        <v>4504</v>
      </c>
      <c r="Q27" s="15">
        <v>467</v>
      </c>
      <c r="R27" s="15">
        <v>993</v>
      </c>
      <c r="S27" s="67">
        <f t="shared" si="7"/>
        <v>-55.77264653641208</v>
      </c>
      <c r="T27" s="81">
        <v>50024</v>
      </c>
      <c r="U27" s="15">
        <f t="shared" si="1"/>
        <v>249</v>
      </c>
      <c r="V27" s="81">
        <f t="shared" si="2"/>
        <v>52016</v>
      </c>
      <c r="W27" s="83">
        <v>11844</v>
      </c>
      <c r="X27" s="82">
        <f t="shared" si="3"/>
        <v>12311</v>
      </c>
    </row>
    <row r="28" spans="1:24" ht="12.75">
      <c r="A28" s="76">
        <v>15</v>
      </c>
      <c r="B28" s="52">
        <v>12</v>
      </c>
      <c r="C28" s="4" t="s">
        <v>60</v>
      </c>
      <c r="D28" s="16" t="s">
        <v>45</v>
      </c>
      <c r="E28" s="16" t="s">
        <v>42</v>
      </c>
      <c r="F28" s="38">
        <v>6</v>
      </c>
      <c r="G28" s="38">
        <v>7</v>
      </c>
      <c r="H28" s="25">
        <v>1130</v>
      </c>
      <c r="I28" s="25">
        <v>2830</v>
      </c>
      <c r="J28" s="92">
        <v>256</v>
      </c>
      <c r="K28" s="92">
        <v>611</v>
      </c>
      <c r="L28" s="65">
        <f t="shared" si="6"/>
        <v>-60.07067137809187</v>
      </c>
      <c r="M28" s="15">
        <f t="shared" si="0"/>
        <v>161.42857142857142</v>
      </c>
      <c r="N28" s="77">
        <v>7</v>
      </c>
      <c r="O28" s="80">
        <v>1550</v>
      </c>
      <c r="P28" s="80">
        <v>4389</v>
      </c>
      <c r="Q28" s="80">
        <v>351</v>
      </c>
      <c r="R28" s="80">
        <v>1004</v>
      </c>
      <c r="S28" s="67">
        <f t="shared" si="7"/>
        <v>-64.6844383686489</v>
      </c>
      <c r="T28" s="81">
        <v>69647</v>
      </c>
      <c r="U28" s="15">
        <f t="shared" si="1"/>
        <v>221.42857142857142</v>
      </c>
      <c r="V28" s="81">
        <f t="shared" si="2"/>
        <v>71197</v>
      </c>
      <c r="W28" s="83">
        <v>15067</v>
      </c>
      <c r="X28" s="82">
        <f t="shared" si="3"/>
        <v>15418</v>
      </c>
    </row>
    <row r="29" spans="1:24" ht="12.75">
      <c r="A29" s="76">
        <v>16</v>
      </c>
      <c r="B29" s="76">
        <v>13</v>
      </c>
      <c r="C29" s="4" t="s">
        <v>59</v>
      </c>
      <c r="D29" s="16" t="s">
        <v>46</v>
      </c>
      <c r="E29" s="16" t="s">
        <v>44</v>
      </c>
      <c r="F29" s="38">
        <v>6</v>
      </c>
      <c r="G29" s="38">
        <v>7</v>
      </c>
      <c r="H29" s="25">
        <v>1161</v>
      </c>
      <c r="I29" s="25">
        <v>2893</v>
      </c>
      <c r="J29" s="15">
        <v>242</v>
      </c>
      <c r="K29" s="15">
        <v>647</v>
      </c>
      <c r="L29" s="65">
        <f t="shared" si="6"/>
        <v>-59.868648461804355</v>
      </c>
      <c r="M29" s="15">
        <f t="shared" si="0"/>
        <v>165.85714285714286</v>
      </c>
      <c r="N29" s="77">
        <v>7</v>
      </c>
      <c r="O29" s="15">
        <v>1481</v>
      </c>
      <c r="P29" s="15">
        <v>4045</v>
      </c>
      <c r="Q29" s="15">
        <v>308</v>
      </c>
      <c r="R29" s="15">
        <v>920</v>
      </c>
      <c r="S29" s="67">
        <f t="shared" si="7"/>
        <v>-63.38689740420272</v>
      </c>
      <c r="T29" s="81">
        <v>93579</v>
      </c>
      <c r="U29" s="15">
        <f t="shared" si="1"/>
        <v>211.57142857142858</v>
      </c>
      <c r="V29" s="81">
        <f t="shared" si="2"/>
        <v>95060</v>
      </c>
      <c r="W29" s="83">
        <v>21140</v>
      </c>
      <c r="X29" s="82">
        <f t="shared" si="3"/>
        <v>21448</v>
      </c>
    </row>
    <row r="30" spans="1:24" ht="12.75">
      <c r="A30" s="76">
        <v>17</v>
      </c>
      <c r="B30" s="76">
        <v>9</v>
      </c>
      <c r="C30" s="4" t="s">
        <v>54</v>
      </c>
      <c r="D30" s="16" t="s">
        <v>51</v>
      </c>
      <c r="E30" s="16" t="s">
        <v>52</v>
      </c>
      <c r="F30" s="38">
        <v>10</v>
      </c>
      <c r="G30" s="38">
        <v>12</v>
      </c>
      <c r="H30" s="15">
        <v>675</v>
      </c>
      <c r="I30" s="15">
        <v>5165</v>
      </c>
      <c r="J30" s="90">
        <v>246</v>
      </c>
      <c r="K30" s="90">
        <v>933</v>
      </c>
      <c r="L30" s="65">
        <f t="shared" si="6"/>
        <v>-86.93126815101645</v>
      </c>
      <c r="M30" s="15">
        <f t="shared" si="0"/>
        <v>56.25</v>
      </c>
      <c r="N30" s="77">
        <v>16</v>
      </c>
      <c r="O30" s="23">
        <v>765</v>
      </c>
      <c r="P30" s="23">
        <v>6137</v>
      </c>
      <c r="Q30" s="23">
        <v>265</v>
      </c>
      <c r="R30" s="23">
        <v>1117</v>
      </c>
      <c r="S30" s="65">
        <f t="shared" si="7"/>
        <v>-87.53462603878117</v>
      </c>
      <c r="T30" s="89">
        <v>233957</v>
      </c>
      <c r="U30" s="15">
        <f t="shared" si="1"/>
        <v>47.8125</v>
      </c>
      <c r="V30" s="81">
        <f t="shared" si="2"/>
        <v>234722</v>
      </c>
      <c r="W30" s="81">
        <v>50627</v>
      </c>
      <c r="X30" s="82">
        <f t="shared" si="3"/>
        <v>50892</v>
      </c>
    </row>
    <row r="31" spans="1:24" ht="12.75">
      <c r="A31" s="76">
        <v>18</v>
      </c>
      <c r="B31" s="76">
        <v>19</v>
      </c>
      <c r="C31" s="4" t="s">
        <v>61</v>
      </c>
      <c r="D31" s="16" t="s">
        <v>46</v>
      </c>
      <c r="E31" s="16" t="s">
        <v>44</v>
      </c>
      <c r="F31" s="38">
        <v>6</v>
      </c>
      <c r="G31" s="38">
        <v>1</v>
      </c>
      <c r="H31" s="25">
        <v>500</v>
      </c>
      <c r="I31" s="25">
        <v>107</v>
      </c>
      <c r="J31" s="25">
        <v>107</v>
      </c>
      <c r="K31" s="25">
        <v>30</v>
      </c>
      <c r="L31" s="65">
        <f t="shared" si="6"/>
        <v>367.2897196261682</v>
      </c>
      <c r="M31" s="15">
        <f t="shared" si="0"/>
        <v>500</v>
      </c>
      <c r="N31" s="77">
        <v>1</v>
      </c>
      <c r="O31" s="15">
        <v>706</v>
      </c>
      <c r="P31" s="15">
        <v>599</v>
      </c>
      <c r="Q31" s="15">
        <v>153</v>
      </c>
      <c r="R31" s="15">
        <v>152</v>
      </c>
      <c r="S31" s="67">
        <f t="shared" si="7"/>
        <v>17.863105175292148</v>
      </c>
      <c r="T31" s="89">
        <v>10926</v>
      </c>
      <c r="U31" s="15">
        <f t="shared" si="1"/>
        <v>706</v>
      </c>
      <c r="V31" s="81">
        <f t="shared" si="2"/>
        <v>11632</v>
      </c>
      <c r="W31" s="81">
        <v>2418</v>
      </c>
      <c r="X31" s="82">
        <f t="shared" si="3"/>
        <v>2571</v>
      </c>
    </row>
    <row r="32" spans="1:24" ht="12.75">
      <c r="A32" s="76">
        <v>19</v>
      </c>
      <c r="B32" s="76">
        <v>16</v>
      </c>
      <c r="C32" s="4" t="s">
        <v>67</v>
      </c>
      <c r="D32" s="16" t="s">
        <v>46</v>
      </c>
      <c r="E32" s="16" t="s">
        <v>42</v>
      </c>
      <c r="F32" s="38">
        <v>4</v>
      </c>
      <c r="G32" s="38">
        <v>3</v>
      </c>
      <c r="H32" s="15">
        <v>591</v>
      </c>
      <c r="I32" s="15">
        <v>2078</v>
      </c>
      <c r="J32" s="15">
        <v>154</v>
      </c>
      <c r="K32" s="15">
        <v>448</v>
      </c>
      <c r="L32" s="65">
        <f t="shared" si="6"/>
        <v>-71.5591915303176</v>
      </c>
      <c r="M32" s="15">
        <f t="shared" si="0"/>
        <v>197</v>
      </c>
      <c r="N32" s="38">
        <v>3</v>
      </c>
      <c r="O32" s="23">
        <v>700</v>
      </c>
      <c r="P32" s="23">
        <v>2549</v>
      </c>
      <c r="Q32" s="15">
        <v>189</v>
      </c>
      <c r="R32" s="15">
        <v>572</v>
      </c>
      <c r="S32" s="67">
        <f t="shared" si="7"/>
        <v>-72.53825029423302</v>
      </c>
      <c r="T32" s="89">
        <v>15537</v>
      </c>
      <c r="U32" s="15">
        <f t="shared" si="1"/>
        <v>233.33333333333334</v>
      </c>
      <c r="V32" s="81">
        <f t="shared" si="2"/>
        <v>16237</v>
      </c>
      <c r="W32" s="81">
        <v>3461</v>
      </c>
      <c r="X32" s="82">
        <f t="shared" si="3"/>
        <v>3650</v>
      </c>
    </row>
    <row r="33" spans="1:24" ht="13.5" thickBot="1">
      <c r="A33" s="51">
        <v>20</v>
      </c>
      <c r="B33" s="76">
        <v>17</v>
      </c>
      <c r="C33" s="4" t="s">
        <v>73</v>
      </c>
      <c r="D33" s="16" t="s">
        <v>46</v>
      </c>
      <c r="E33" s="16" t="s">
        <v>42</v>
      </c>
      <c r="F33" s="38">
        <v>2</v>
      </c>
      <c r="G33" s="38">
        <v>1</v>
      </c>
      <c r="H33" s="15">
        <v>405</v>
      </c>
      <c r="I33" s="15">
        <v>827</v>
      </c>
      <c r="J33" s="15">
        <v>85</v>
      </c>
      <c r="K33" s="15">
        <v>169</v>
      </c>
      <c r="L33" s="65">
        <f t="shared" si="6"/>
        <v>-51.027811366384526</v>
      </c>
      <c r="M33" s="15">
        <f t="shared" si="0"/>
        <v>405</v>
      </c>
      <c r="N33" s="77">
        <v>1</v>
      </c>
      <c r="O33" s="23">
        <v>611</v>
      </c>
      <c r="P33" s="23">
        <v>1508</v>
      </c>
      <c r="Q33" s="23">
        <v>131</v>
      </c>
      <c r="R33" s="23">
        <v>325</v>
      </c>
      <c r="S33" s="67">
        <f t="shared" si="7"/>
        <v>-59.48275862068966</v>
      </c>
      <c r="T33" s="89">
        <v>1508</v>
      </c>
      <c r="U33" s="15">
        <f t="shared" si="1"/>
        <v>611</v>
      </c>
      <c r="V33" s="81">
        <f t="shared" si="2"/>
        <v>2119</v>
      </c>
      <c r="W33" s="81">
        <v>325</v>
      </c>
      <c r="X33" s="82">
        <f t="shared" si="3"/>
        <v>456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115</v>
      </c>
      <c r="H34" s="32">
        <f>SUM(H14:H33)</f>
        <v>100057</v>
      </c>
      <c r="I34" s="32">
        <v>150425</v>
      </c>
      <c r="J34" s="32">
        <f>SUM(J14:J33)</f>
        <v>20828</v>
      </c>
      <c r="K34" s="32">
        <v>32655</v>
      </c>
      <c r="L34" s="72">
        <f t="shared" si="6"/>
        <v>-33.48379591158384</v>
      </c>
      <c r="M34" s="33">
        <f t="shared" si="0"/>
        <v>870.0608695652174</v>
      </c>
      <c r="N34" s="35">
        <f>SUM(N14:N33)</f>
        <v>119</v>
      </c>
      <c r="O34" s="32">
        <f>SUM(O14:O33)</f>
        <v>136316</v>
      </c>
      <c r="P34" s="32">
        <v>202260</v>
      </c>
      <c r="Q34" s="32">
        <f>SUM(Q14:Q33)</f>
        <v>29593</v>
      </c>
      <c r="R34" s="32">
        <v>45884</v>
      </c>
      <c r="S34" s="72">
        <f t="shared" si="7"/>
        <v>-32.60357955107288</v>
      </c>
      <c r="T34" s="84">
        <f>SUM(T14:T33)</f>
        <v>1003233</v>
      </c>
      <c r="U34" s="33">
        <f t="shared" si="1"/>
        <v>1145.5126050420167</v>
      </c>
      <c r="V34" s="86">
        <f>SUM(V14:V33)</f>
        <v>1139549</v>
      </c>
      <c r="W34" s="85">
        <f>SUM(W14:W33)</f>
        <v>229791</v>
      </c>
      <c r="X34" s="36">
        <f>SUM(X14:X33)</f>
        <v>259384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03 - Apr   05 - Apr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0.7518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02 - Apr   08 -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39912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SLUMDOG MILLIONAIRE</v>
      </c>
      <c r="D14" s="4" t="str">
        <f>'WEEKLY COMPETITIVE REPORT'!D14</f>
        <v>INDEP</v>
      </c>
      <c r="E14" s="4" t="str">
        <f>'WEEKLY COMPETITIVE REPORT'!E14</f>
        <v>Blitz</v>
      </c>
      <c r="F14" s="38">
        <f>'WEEKLY COMPETITIVE REPORT'!F14</f>
        <v>3</v>
      </c>
      <c r="G14" s="38">
        <f>'WEEKLY COMPETITIVE REPORT'!G14</f>
        <v>8</v>
      </c>
      <c r="H14" s="15">
        <f>'WEEKLY COMPETITIVE REPORT'!H14/X4</f>
        <v>31157.222665602552</v>
      </c>
      <c r="I14" s="15">
        <f>'WEEKLY COMPETITIVE REPORT'!I14/X4</f>
        <v>64005.05453578079</v>
      </c>
      <c r="J14" s="23">
        <f>'WEEKLY COMPETITIVE REPORT'!J14</f>
        <v>5215</v>
      </c>
      <c r="K14" s="23">
        <f>'WEEKLY COMPETITIVE REPORT'!K14</f>
        <v>10409</v>
      </c>
      <c r="L14" s="65">
        <f>'WEEKLY COMPETITIVE REPORT'!L14</f>
        <v>-51.320684137243084</v>
      </c>
      <c r="M14" s="15">
        <f aca="true" t="shared" si="0" ref="M14:M20">H14/G14</f>
        <v>3894.652833200319</v>
      </c>
      <c r="N14" s="38">
        <f>'WEEKLY COMPETITIVE REPORT'!N14</f>
        <v>8</v>
      </c>
      <c r="O14" s="15">
        <f>'WEEKLY COMPETITIVE REPORT'!O14/X4</f>
        <v>43490.2899707369</v>
      </c>
      <c r="P14" s="15">
        <f>'WEEKLY COMPETITIVE REPORT'!P14/X4</f>
        <v>87749.40143655227</v>
      </c>
      <c r="Q14" s="23">
        <f>'WEEKLY COMPETITIVE REPORT'!Q14</f>
        <v>7599</v>
      </c>
      <c r="R14" s="23">
        <f>'WEEKLY COMPETITIVE REPORT'!R14</f>
        <v>15017</v>
      </c>
      <c r="S14" s="65">
        <f>'WEEKLY COMPETITIVE REPORT'!S14</f>
        <v>-50.438077914203426</v>
      </c>
      <c r="T14" s="15">
        <f>'WEEKLY COMPETITIVE REPORT'!T14/X4</f>
        <v>182543.2295823357</v>
      </c>
      <c r="U14" s="15">
        <f aca="true" t="shared" si="1" ref="U14:U20">O14/N14</f>
        <v>5436.2862463421125</v>
      </c>
      <c r="V14" s="26">
        <f aca="true" t="shared" si="2" ref="V14:V20">O14+T14</f>
        <v>226033.5195530726</v>
      </c>
      <c r="W14" s="23">
        <f>'WEEKLY COMPETITIVE REPORT'!W14</f>
        <v>32053</v>
      </c>
      <c r="X14" s="57">
        <f>'WEEKLY COMPETITIVE REPORT'!X14</f>
        <v>39652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MONSTERS vs ALIENS</v>
      </c>
      <c r="D15" s="4" t="str">
        <f>'WEEKLY COMPETITIVE REPORT'!D15</f>
        <v>PAR</v>
      </c>
      <c r="E15" s="4" t="str">
        <f>'WEEKLY COMPETITIVE REPORT'!E15</f>
        <v>Karantanija</v>
      </c>
      <c r="F15" s="38">
        <f>'WEEKLY COMPETITIVE REPORT'!F15</f>
        <v>1</v>
      </c>
      <c r="G15" s="38">
        <f>'WEEKLY COMPETITIVE REPORT'!G15</f>
        <v>13</v>
      </c>
      <c r="H15" s="15">
        <f>'WEEKLY COMPETITIVE REPORT'!H15/X4</f>
        <v>30964.35222133546</v>
      </c>
      <c r="I15" s="15">
        <f>'WEEKLY COMPETITIVE REPORT'!I15/X4</f>
        <v>0</v>
      </c>
      <c r="J15" s="23">
        <f>'WEEKLY COMPETITIVE REPORT'!J15</f>
        <v>3915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2381.8732477950352</v>
      </c>
      <c r="N15" s="38">
        <f>'WEEKLY COMPETITIVE REPORT'!N15</f>
        <v>13</v>
      </c>
      <c r="O15" s="15">
        <f>'WEEKLY COMPETITIVE REPORT'!O15/X4</f>
        <v>40485.501463155095</v>
      </c>
      <c r="P15" s="15">
        <f>'WEEKLY COMPETITIVE REPORT'!P15/X4</f>
        <v>0</v>
      </c>
      <c r="Q15" s="23">
        <f>'WEEKLY COMPETITIVE REPORT'!Q15</f>
        <v>5376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2603.0859271082736</v>
      </c>
      <c r="U15" s="15">
        <f t="shared" si="1"/>
        <v>3114.2693433196227</v>
      </c>
      <c r="V15" s="26">
        <f t="shared" si="2"/>
        <v>43088.58739026337</v>
      </c>
      <c r="W15" s="23">
        <f>'WEEKLY COMPETITIVE REPORT'!W15</f>
        <v>330</v>
      </c>
      <c r="X15" s="57">
        <f>'WEEKLY COMPETITIVE REPORT'!X15</f>
        <v>5706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MARLEY AND ME</v>
      </c>
      <c r="D16" s="4" t="str">
        <f>'WEEKLY COMPETITIVE REPORT'!D16</f>
        <v>FOX</v>
      </c>
      <c r="E16" s="4" t="str">
        <f>'WEEKLY COMPETITIVE REPORT'!E16</f>
        <v>CF</v>
      </c>
      <c r="F16" s="38">
        <f>'WEEKLY COMPETITIVE REPORT'!F16</f>
        <v>2</v>
      </c>
      <c r="G16" s="38">
        <f>'WEEKLY COMPETITIVE REPORT'!G16</f>
        <v>6</v>
      </c>
      <c r="H16" s="15">
        <f>'WEEKLY COMPETITIVE REPORT'!H16/X4</f>
        <v>16713.221601489757</v>
      </c>
      <c r="I16" s="15">
        <f>'WEEKLY COMPETITIVE REPORT'!I16/X4</f>
        <v>28788.241553604683</v>
      </c>
      <c r="J16" s="23">
        <f>'WEEKLY COMPETITIVE REPORT'!J16</f>
        <v>2795</v>
      </c>
      <c r="K16" s="23">
        <f>'WEEKLY COMPETITIVE REPORT'!K16</f>
        <v>4751</v>
      </c>
      <c r="L16" s="65">
        <f>'WEEKLY COMPETITIVE REPORT'!L16</f>
        <v>-41.944277595527424</v>
      </c>
      <c r="M16" s="15">
        <f t="shared" si="0"/>
        <v>2785.5369335816263</v>
      </c>
      <c r="N16" s="38">
        <f>'WEEKLY COMPETITIVE REPORT'!N16</f>
        <v>6</v>
      </c>
      <c r="O16" s="15">
        <f>'WEEKLY COMPETITIVE REPORT'!O16/X4</f>
        <v>22031.125299281724</v>
      </c>
      <c r="P16" s="15">
        <f>'WEEKLY COMPETITIVE REPORT'!P16/X4</f>
        <v>39060.9204575685</v>
      </c>
      <c r="Q16" s="23">
        <f>'WEEKLY COMPETITIVE REPORT'!Q16</f>
        <v>3870</v>
      </c>
      <c r="R16" s="23">
        <f>'WEEKLY COMPETITIVE REPORT'!R16</f>
        <v>6818</v>
      </c>
      <c r="S16" s="65">
        <f>'WEEKLY COMPETITIVE REPORT'!S16</f>
        <v>-43.59803854798066</v>
      </c>
      <c r="T16" s="15">
        <f>'WEEKLY COMPETITIVE REPORT'!T16/X4</f>
        <v>40843.309390795424</v>
      </c>
      <c r="U16" s="15">
        <f t="shared" si="1"/>
        <v>3671.854216546954</v>
      </c>
      <c r="V16" s="26">
        <f t="shared" si="2"/>
        <v>62874.43469007715</v>
      </c>
      <c r="W16" s="23">
        <f>'WEEKLY COMPETITIVE REPORT'!W16</f>
        <v>7113</v>
      </c>
      <c r="X16" s="57">
        <f>'WEEKLY COMPETITIVE REPORT'!X16</f>
        <v>10983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HE'S JUST NOT THAT INTO YOU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4</v>
      </c>
      <c r="G17" s="38">
        <f>'WEEKLY COMPETITIVE REPORT'!G17</f>
        <v>6</v>
      </c>
      <c r="H17" s="15">
        <f>'WEEKLY COMPETITIVE REPORT'!H17/X4</f>
        <v>10478.850758180366</v>
      </c>
      <c r="I17" s="15">
        <f>'WEEKLY COMPETITIVE REPORT'!I17/X4</f>
        <v>14211.226389997339</v>
      </c>
      <c r="J17" s="23">
        <f>'WEEKLY COMPETITIVE REPORT'!J17</f>
        <v>1673</v>
      </c>
      <c r="K17" s="23">
        <f>'WEEKLY COMPETITIVE REPORT'!K17</f>
        <v>2300</v>
      </c>
      <c r="L17" s="65">
        <f>'WEEKLY COMPETITIVE REPORT'!L17</f>
        <v>-26.263571695994017</v>
      </c>
      <c r="M17" s="15">
        <f t="shared" si="0"/>
        <v>1746.4751263633943</v>
      </c>
      <c r="N17" s="38">
        <f>'WEEKLY COMPETITIVE REPORT'!N17</f>
        <v>6</v>
      </c>
      <c r="O17" s="15">
        <f>'WEEKLY COMPETITIVE REPORT'!O17/X4</f>
        <v>14906.890130353817</v>
      </c>
      <c r="P17" s="15">
        <f>'WEEKLY COMPETITIVE REPORT'!P17/X4</f>
        <v>19870.97632349029</v>
      </c>
      <c r="Q17" s="23">
        <f>'WEEKLY COMPETITIVE REPORT'!Q17</f>
        <v>2481</v>
      </c>
      <c r="R17" s="23">
        <f>'WEEKLY COMPETITIVE REPORT'!R17</f>
        <v>3363</v>
      </c>
      <c r="S17" s="65">
        <f>'WEEKLY COMPETITIVE REPORT'!S17</f>
        <v>-24.9815918066805</v>
      </c>
      <c r="T17" s="15">
        <f>'WEEKLY COMPETITIVE REPORT'!T17/X4</f>
        <v>91370.04522479382</v>
      </c>
      <c r="U17" s="15">
        <f t="shared" si="1"/>
        <v>2484.4816883923027</v>
      </c>
      <c r="V17" s="26">
        <f t="shared" si="2"/>
        <v>106276.93535514764</v>
      </c>
      <c r="W17" s="23">
        <f>'WEEKLY COMPETITIVE REPORT'!W17</f>
        <v>15456</v>
      </c>
      <c r="X17" s="57">
        <f>'WEEKLY COMPETITIVE REPORT'!X17</f>
        <v>17937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CONFESSIONS OF A SHOPAHOLIC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3</v>
      </c>
      <c r="G18" s="38">
        <f>'WEEKLY COMPETITIVE REPORT'!G18</f>
        <v>6</v>
      </c>
      <c r="H18" s="15">
        <f>'WEEKLY COMPETITIVE REPORT'!H18/X4</f>
        <v>11097.366320830008</v>
      </c>
      <c r="I18" s="15">
        <f>'WEEKLY COMPETITIVE REPORT'!I18/X4</f>
        <v>15694.333599361531</v>
      </c>
      <c r="J18" s="23">
        <f>'WEEKLY COMPETITIVE REPORT'!J18</f>
        <v>1819</v>
      </c>
      <c r="K18" s="23">
        <f>'WEEKLY COMPETITIVE REPORT'!K18</f>
        <v>2603</v>
      </c>
      <c r="L18" s="65">
        <f>'WEEKLY COMPETITIVE REPORT'!L18</f>
        <v>-29.290617848970243</v>
      </c>
      <c r="M18" s="15">
        <f t="shared" si="0"/>
        <v>1849.561053471668</v>
      </c>
      <c r="N18" s="38">
        <f>'WEEKLY COMPETITIVE REPORT'!N18</f>
        <v>6</v>
      </c>
      <c r="O18" s="15">
        <f>'WEEKLY COMPETITIVE REPORT'!O18/X4</f>
        <v>14453.312051077413</v>
      </c>
      <c r="P18" s="15">
        <f>'WEEKLY COMPETITIVE REPORT'!P18/X4</f>
        <v>20175.5786113328</v>
      </c>
      <c r="Q18" s="23">
        <f>'WEEKLY COMPETITIVE REPORT'!Q18</f>
        <v>2462</v>
      </c>
      <c r="R18" s="23">
        <f>'WEEKLY COMPETITIVE REPORT'!R18</f>
        <v>3512</v>
      </c>
      <c r="S18" s="65">
        <f>'WEEKLY COMPETITIVE REPORT'!S18</f>
        <v>-28.362341772151893</v>
      </c>
      <c r="T18" s="15">
        <f>'WEEKLY COMPETITIVE REPORT'!T18/X4</f>
        <v>46263.63394519819</v>
      </c>
      <c r="U18" s="15">
        <f t="shared" si="1"/>
        <v>2408.8853418462354</v>
      </c>
      <c r="V18" s="26">
        <f t="shared" si="2"/>
        <v>60716.94599627561</v>
      </c>
      <c r="W18" s="23">
        <f>'WEEKLY COMPETITIVE REPORT'!W18</f>
        <v>8322</v>
      </c>
      <c r="X18" s="57">
        <f>'WEEKLY COMPETITIVE REPORT'!X18</f>
        <v>10784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THE READER</v>
      </c>
      <c r="D19" s="4" t="str">
        <f>'WEEKLY COMPETITIVE REPORT'!D19</f>
        <v>INDEP</v>
      </c>
      <c r="E19" s="4" t="str">
        <f>'WEEKLY COMPETITIVE REPORT'!E19</f>
        <v>Cinemania</v>
      </c>
      <c r="F19" s="38">
        <f>'WEEKLY COMPETITIVE REPORT'!F19</f>
        <v>4</v>
      </c>
      <c r="G19" s="38">
        <f>'WEEKLY COMPETITIVE REPORT'!G19</f>
        <v>2</v>
      </c>
      <c r="H19" s="15">
        <f>'WEEKLY COMPETITIVE REPORT'!H19/X4</f>
        <v>5324.554402766693</v>
      </c>
      <c r="I19" s="15">
        <f>'WEEKLY COMPETITIVE REPORT'!I19/X4</f>
        <v>9471.93402500665</v>
      </c>
      <c r="J19" s="23">
        <f>'WEEKLY COMPETITIVE REPORT'!J19</f>
        <v>751</v>
      </c>
      <c r="K19" s="23">
        <f>'WEEKLY COMPETITIVE REPORT'!K19</f>
        <v>1351</v>
      </c>
      <c r="L19" s="65">
        <f>'WEEKLY COMPETITIVE REPORT'!L19</f>
        <v>-43.78598511445022</v>
      </c>
      <c r="M19" s="15">
        <f t="shared" si="0"/>
        <v>2662.2772013833464</v>
      </c>
      <c r="N19" s="38">
        <f>'WEEKLY COMPETITIVE REPORT'!N19</f>
        <v>2</v>
      </c>
      <c r="O19" s="15">
        <f>'WEEKLY COMPETITIVE REPORT'!O19/X4</f>
        <v>7883.745677041767</v>
      </c>
      <c r="P19" s="15">
        <f>'WEEKLY COMPETITIVE REPORT'!P19/X4</f>
        <v>13439.74461292897</v>
      </c>
      <c r="Q19" s="23">
        <f>'WEEKLY COMPETITIVE REPORT'!Q19</f>
        <v>1160</v>
      </c>
      <c r="R19" s="23">
        <f>'WEEKLY COMPETITIVE REPORT'!R19</f>
        <v>2000</v>
      </c>
      <c r="S19" s="65">
        <f>'WEEKLY COMPETITIVE REPORT'!S19</f>
        <v>-41.34006334125099</v>
      </c>
      <c r="T19" s="15">
        <f>'WEEKLY COMPETITIVE REPORT'!T19/X4</f>
        <v>44932.16280925778</v>
      </c>
      <c r="U19" s="15">
        <f t="shared" si="1"/>
        <v>3941.8728385208833</v>
      </c>
      <c r="V19" s="26">
        <f t="shared" si="2"/>
        <v>52815.90848629955</v>
      </c>
      <c r="W19" s="23">
        <f>'WEEKLY COMPETITIVE REPORT'!W19</f>
        <v>6843</v>
      </c>
      <c r="X19" s="57">
        <f>'WEEKLY COMPETITIVE REPORT'!X19</f>
        <v>8003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WATCHMEN</v>
      </c>
      <c r="D20" s="4" t="str">
        <f>'WEEKLY COMPETITIVE REPORT'!D20</f>
        <v>PAR</v>
      </c>
      <c r="E20" s="4" t="str">
        <f>'WEEKLY COMPETITIVE REPORT'!E20</f>
        <v>Karantanija</v>
      </c>
      <c r="F20" s="38">
        <f>'WEEKLY COMPETITIVE REPORT'!F20</f>
        <v>3</v>
      </c>
      <c r="G20" s="38">
        <f>'WEEKLY COMPETITIVE REPORT'!G20</f>
        <v>4</v>
      </c>
      <c r="H20" s="15">
        <f>'WEEKLY COMPETITIVE REPORT'!H20/X4</f>
        <v>4378.8241553604685</v>
      </c>
      <c r="I20" s="15">
        <f>'WEEKLY COMPETITIVE REPORT'!I20/X4</f>
        <v>7342.378292098962</v>
      </c>
      <c r="J20" s="23">
        <f>'WEEKLY COMPETITIVE REPORT'!J20</f>
        <v>673</v>
      </c>
      <c r="K20" s="23">
        <f>'WEEKLY COMPETITIVE REPORT'!K20</f>
        <v>1125</v>
      </c>
      <c r="L20" s="65">
        <f>'WEEKLY COMPETITIVE REPORT'!L20</f>
        <v>-40.36231884057971</v>
      </c>
      <c r="M20" s="15">
        <f t="shared" si="0"/>
        <v>1094.7060388401171</v>
      </c>
      <c r="N20" s="38">
        <f>'WEEKLY COMPETITIVE REPORT'!N20</f>
        <v>4</v>
      </c>
      <c r="O20" s="15">
        <f>'WEEKLY COMPETITIVE REPORT'!O20/X4</f>
        <v>6347.432827879755</v>
      </c>
      <c r="P20" s="15">
        <f>'WEEKLY COMPETITIVE REPORT'!P20/X4</f>
        <v>11368.715083798883</v>
      </c>
      <c r="Q20" s="23">
        <f>'WEEKLY COMPETITIVE REPORT'!Q20</f>
        <v>1028</v>
      </c>
      <c r="R20" s="23">
        <f>'WEEKLY COMPETITIVE REPORT'!R20</f>
        <v>1842</v>
      </c>
      <c r="S20" s="65">
        <f>'WEEKLY COMPETITIVE REPORT'!S20</f>
        <v>-44.16754416754417</v>
      </c>
      <c r="T20" s="15">
        <f>'WEEKLY COMPETITIVE REPORT'!T20/X4</f>
        <v>29034.317637669592</v>
      </c>
      <c r="U20" s="15">
        <f t="shared" si="1"/>
        <v>1586.8582069699387</v>
      </c>
      <c r="V20" s="26">
        <f t="shared" si="2"/>
        <v>35381.75046554935</v>
      </c>
      <c r="W20" s="23">
        <f>'WEEKLY COMPETITIVE REPORT'!W20</f>
        <v>4680</v>
      </c>
      <c r="X20" s="57">
        <f>'WEEKLY COMPETITIVE REPORT'!X20</f>
        <v>5708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HOTEL FOR DOGS</v>
      </c>
      <c r="D21" s="4" t="str">
        <f>'WEEKLY COMPETITIVE REPORT'!D21</f>
        <v>PAR</v>
      </c>
      <c r="E21" s="4" t="str">
        <f>'WEEKLY COMPETITIVE REPORT'!E21</f>
        <v>Karantanija</v>
      </c>
      <c r="F21" s="38">
        <f>'WEEKLY COMPETITIVE REPORT'!F21</f>
        <v>4</v>
      </c>
      <c r="G21" s="38">
        <f>'WEEKLY COMPETITIVE REPORT'!G21</f>
        <v>8</v>
      </c>
      <c r="H21" s="15">
        <f>'WEEKLY COMPETITIVE REPORT'!H21/X4</f>
        <v>4229.848363926576</v>
      </c>
      <c r="I21" s="15">
        <f>'WEEKLY COMPETITIVE REPORT'!I21/X4</f>
        <v>15236.765097100291</v>
      </c>
      <c r="J21" s="23">
        <f>'WEEKLY COMPETITIVE REPORT'!J21</f>
        <v>774</v>
      </c>
      <c r="K21" s="23">
        <f>'WEEKLY COMPETITIVE REPORT'!K21</f>
        <v>2711</v>
      </c>
      <c r="L21" s="65">
        <f>'WEEKLY COMPETITIVE REPORT'!L21</f>
        <v>-72.23919685726757</v>
      </c>
      <c r="M21" s="15">
        <f aca="true" t="shared" si="3" ref="M21:M33">H21/G21</f>
        <v>528.731045490822</v>
      </c>
      <c r="N21" s="38">
        <f>'WEEKLY COMPETITIVE REPORT'!N21</f>
        <v>8</v>
      </c>
      <c r="O21" s="15">
        <f>'WEEKLY COMPETITIVE REPORT'!O21/X4</f>
        <v>5313.91327480713</v>
      </c>
      <c r="P21" s="15">
        <f>'WEEKLY COMPETITIVE REPORT'!P21/X4</f>
        <v>17629.68874700718</v>
      </c>
      <c r="Q21" s="23">
        <f>'WEEKLY COMPETITIVE REPORT'!Q21</f>
        <v>1001</v>
      </c>
      <c r="R21" s="23">
        <f>'WEEKLY COMPETITIVE REPORT'!R21</f>
        <v>3240</v>
      </c>
      <c r="S21" s="65">
        <f>'WEEKLY COMPETITIVE REPORT'!S21</f>
        <v>-69.8581560283688</v>
      </c>
      <c r="T21" s="15">
        <f>'WEEKLY COMPETITIVE REPORT'!T21/X4</f>
        <v>53902.63367916999</v>
      </c>
      <c r="U21" s="15">
        <f aca="true" t="shared" si="4" ref="U21:U33">O21/N21</f>
        <v>664.2391593508912</v>
      </c>
      <c r="V21" s="26">
        <f aca="true" t="shared" si="5" ref="V21:V33">O21+T21</f>
        <v>59216.546953977115</v>
      </c>
      <c r="W21" s="23">
        <f>'WEEKLY COMPETITIVE REPORT'!W21</f>
        <v>10039</v>
      </c>
      <c r="X21" s="57">
        <f>'WEEKLY COMPETITIVE REPORT'!X21</f>
        <v>11040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PARIS</v>
      </c>
      <c r="D22" s="4" t="str">
        <f>'WEEKLY COMPETITIVE REPORT'!D22</f>
        <v>INDEP</v>
      </c>
      <c r="E22" s="4" t="str">
        <f>'WEEKLY COMPETITIVE REPORT'!E22</f>
        <v>CF</v>
      </c>
      <c r="F22" s="38">
        <f>'WEEKLY COMPETITIVE REPORT'!F22</f>
        <v>1</v>
      </c>
      <c r="G22" s="38">
        <f>'WEEKLY COMPETITIVE REPORT'!G22</f>
        <v>1</v>
      </c>
      <c r="H22" s="15">
        <f>'WEEKLY COMPETITIVE REPORT'!H22/X4</f>
        <v>2552.540569300346</v>
      </c>
      <c r="I22" s="15">
        <f>'WEEKLY COMPETITIVE REPORT'!I22/X4</f>
        <v>0</v>
      </c>
      <c r="J22" s="23">
        <f>'WEEKLY COMPETITIVE REPORT'!J22</f>
        <v>364</v>
      </c>
      <c r="K22" s="23">
        <f>'WEEKLY COMPETITIVE REPORT'!K22</f>
        <v>0</v>
      </c>
      <c r="L22" s="65">
        <f>'WEEKLY COMPETITIVE REPORT'!L22</f>
        <v>0</v>
      </c>
      <c r="M22" s="15">
        <f t="shared" si="3"/>
        <v>2552.540569300346</v>
      </c>
      <c r="N22" s="38">
        <f>'WEEKLY COMPETITIVE REPORT'!N22</f>
        <v>1</v>
      </c>
      <c r="O22" s="15">
        <f>'WEEKLY COMPETITIVE REPORT'!O22/X4</f>
        <v>4502.527267890397</v>
      </c>
      <c r="P22" s="15">
        <f>'WEEKLY COMPETITIVE REPORT'!P22/X4</f>
        <v>0</v>
      </c>
      <c r="Q22" s="23">
        <f>'WEEKLY COMPETITIVE REPORT'!Q22</f>
        <v>666</v>
      </c>
      <c r="R22" s="23">
        <f>'WEEKLY COMPETITIVE REPORT'!R22</f>
        <v>0</v>
      </c>
      <c r="S22" s="65">
        <f>'WEEKLY COMPETITIVE REPORT'!S22</f>
        <v>0</v>
      </c>
      <c r="T22" s="15">
        <f>'WEEKLY COMPETITIVE REPORT'!T22/X4</f>
        <v>0</v>
      </c>
      <c r="U22" s="15">
        <f t="shared" si="4"/>
        <v>4502.527267890397</v>
      </c>
      <c r="V22" s="26">
        <f t="shared" si="5"/>
        <v>4502.527267890397</v>
      </c>
      <c r="W22" s="23">
        <f>'WEEKLY COMPETITIVE REPORT'!W22</f>
        <v>0</v>
      </c>
      <c r="X22" s="57">
        <f>'WEEKLY COMPETITIVE REPORT'!X22</f>
        <v>666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INKHEART</v>
      </c>
      <c r="D23" s="4" t="str">
        <f>'WEEKLY COMPETITIVE REPORT'!D23</f>
        <v>WB</v>
      </c>
      <c r="E23" s="4" t="str">
        <f>'WEEKLY COMPETITIVE REPORT'!E23</f>
        <v>Blitz</v>
      </c>
      <c r="F23" s="38">
        <f>'WEEKLY COMPETITIVE REPORT'!F23</f>
        <v>2</v>
      </c>
      <c r="G23" s="38">
        <f>'WEEKLY COMPETITIVE REPORT'!G23</f>
        <v>4</v>
      </c>
      <c r="H23" s="15">
        <f>'WEEKLY COMPETITIVE REPORT'!H23/X4</f>
        <v>2589.7845171588187</v>
      </c>
      <c r="I23" s="15">
        <f>'WEEKLY COMPETITIVE REPORT'!I23/X4</f>
        <v>5134.344240489491</v>
      </c>
      <c r="J23" s="23">
        <f>'WEEKLY COMPETITIVE REPORT'!J23</f>
        <v>441</v>
      </c>
      <c r="K23" s="23">
        <f>'WEEKLY COMPETITIVE REPORT'!K23</f>
        <v>871</v>
      </c>
      <c r="L23" s="65">
        <f>'WEEKLY COMPETITIVE REPORT'!L23</f>
        <v>-49.559585492227974</v>
      </c>
      <c r="M23" s="15">
        <f t="shared" si="3"/>
        <v>647.4461292897047</v>
      </c>
      <c r="N23" s="38">
        <f>'WEEKLY COMPETITIVE REPORT'!N23</f>
        <v>4</v>
      </c>
      <c r="O23" s="15">
        <f>'WEEKLY COMPETITIVE REPORT'!O23/X4</f>
        <v>3201.649374833732</v>
      </c>
      <c r="P23" s="15">
        <f>'WEEKLY COMPETITIVE REPORT'!P23/X4</f>
        <v>6819.632881085395</v>
      </c>
      <c r="Q23" s="23">
        <f>'WEEKLY COMPETITIVE REPORT'!Q23</f>
        <v>568</v>
      </c>
      <c r="R23" s="23">
        <f>'WEEKLY COMPETITIVE REPORT'!R23</f>
        <v>1237</v>
      </c>
      <c r="S23" s="65">
        <f>'WEEKLY COMPETITIVE REPORT'!S23</f>
        <v>-53.052467329822505</v>
      </c>
      <c r="T23" s="15">
        <f>'WEEKLY COMPETITIVE REPORT'!T23/X4</f>
        <v>7624.368183027401</v>
      </c>
      <c r="U23" s="15">
        <f t="shared" si="4"/>
        <v>800.412343708433</v>
      </c>
      <c r="V23" s="26">
        <f t="shared" si="5"/>
        <v>10826.017557861132</v>
      </c>
      <c r="W23" s="23">
        <f>'WEEKLY COMPETITIVE REPORT'!W23</f>
        <v>1373</v>
      </c>
      <c r="X23" s="57">
        <f>'WEEKLY COMPETITIVE REPORT'!X23</f>
        <v>1941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LAJF</v>
      </c>
      <c r="D24" s="4" t="str">
        <f>'WEEKLY COMPETITIVE REPORT'!D24</f>
        <v>DOMESTIC</v>
      </c>
      <c r="E24" s="4" t="str">
        <f>'WEEKLY COMPETITIVE REPORT'!E24</f>
        <v>Cinemania</v>
      </c>
      <c r="F24" s="38">
        <f>'WEEKLY COMPETITIVE REPORT'!F24</f>
        <v>1</v>
      </c>
      <c r="G24" s="38">
        <f>'WEEKLY COMPETITIVE REPORT'!G24</f>
        <v>3</v>
      </c>
      <c r="H24" s="15">
        <f>'WEEKLY COMPETITIVE REPORT'!H24/X4</f>
        <v>1723.8627294493215</v>
      </c>
      <c r="I24" s="15">
        <f>'WEEKLY COMPETITIVE REPORT'!I24/X4</f>
        <v>0</v>
      </c>
      <c r="J24" s="23">
        <f>'WEEKLY COMPETITIVE REPORT'!J24</f>
        <v>291</v>
      </c>
      <c r="K24" s="23">
        <f>'WEEKLY COMPETITIVE REPORT'!K24</f>
        <v>0</v>
      </c>
      <c r="L24" s="65">
        <f>'WEEKLY COMPETITIVE REPORT'!L24</f>
        <v>0</v>
      </c>
      <c r="M24" s="15">
        <f t="shared" si="3"/>
        <v>574.6209098164405</v>
      </c>
      <c r="N24" s="38">
        <f>'WEEKLY COMPETITIVE REPORT'!N24</f>
        <v>3</v>
      </c>
      <c r="O24" s="15">
        <f>'WEEKLY COMPETITIVE REPORT'!O24/X4</f>
        <v>2865.1237031125297</v>
      </c>
      <c r="P24" s="15">
        <f>'WEEKLY COMPETITIVE REPORT'!P24/X4</f>
        <v>0</v>
      </c>
      <c r="Q24" s="23">
        <f>'WEEKLY COMPETITIVE REPORT'!Q24</f>
        <v>511</v>
      </c>
      <c r="R24" s="23">
        <f>'WEEKLY COMPETITIVE REPORT'!R24</f>
        <v>0</v>
      </c>
      <c r="S24" s="65">
        <f>'WEEKLY COMPETITIVE REPORT'!S24</f>
        <v>0</v>
      </c>
      <c r="T24" s="15">
        <f>'WEEKLY COMPETITIVE REPORT'!T24/X4</f>
        <v>0</v>
      </c>
      <c r="U24" s="15">
        <f t="shared" si="4"/>
        <v>955.0412343708432</v>
      </c>
      <c r="V24" s="26">
        <f t="shared" si="5"/>
        <v>2865.1237031125297</v>
      </c>
      <c r="W24" s="23">
        <f>'WEEKLY COMPETITIVE REPORT'!W24</f>
        <v>301</v>
      </c>
      <c r="X24" s="57">
        <f>'WEEKLY COMPETITIVE REPORT'!X24</f>
        <v>812</v>
      </c>
    </row>
    <row r="25" spans="1:24" ht="12.75">
      <c r="A25" s="51">
        <v>12</v>
      </c>
      <c r="B25" s="4">
        <f>'WEEKLY COMPETITIVE REPORT'!B25</f>
        <v>14</v>
      </c>
      <c r="C25" s="4" t="str">
        <f>'WEEKLY COMPETITIVE REPORT'!C25</f>
        <v>THE INTERNATIONAL</v>
      </c>
      <c r="D25" s="4" t="str">
        <f>'WEEKLY COMPETITIVE REPORT'!D25</f>
        <v>SONY</v>
      </c>
      <c r="E25" s="4" t="str">
        <f>'WEEKLY COMPETITIVE REPORT'!E25</f>
        <v>CF</v>
      </c>
      <c r="F25" s="38">
        <f>'WEEKLY COMPETITIVE REPORT'!F25</f>
        <v>5</v>
      </c>
      <c r="G25" s="38">
        <f>'WEEKLY COMPETITIVE REPORT'!G25</f>
        <v>5</v>
      </c>
      <c r="H25" s="15">
        <f>'WEEKLY COMPETITIVE REPORT'!H25/X4</f>
        <v>2031.1252992817238</v>
      </c>
      <c r="I25" s="15">
        <f>'WEEKLY COMPETITIVE REPORT'!I25/X4</f>
        <v>3619.313647246608</v>
      </c>
      <c r="J25" s="23">
        <f>'WEEKLY COMPETITIVE REPORT'!J25</f>
        <v>331</v>
      </c>
      <c r="K25" s="23">
        <f>'WEEKLY COMPETITIVE REPORT'!K25</f>
        <v>597</v>
      </c>
      <c r="L25" s="65">
        <f>'WEEKLY COMPETITIVE REPORT'!L25</f>
        <v>-43.880926130099226</v>
      </c>
      <c r="M25" s="15">
        <f t="shared" si="3"/>
        <v>406.2250598563447</v>
      </c>
      <c r="N25" s="38">
        <f>'WEEKLY COMPETITIVE REPORT'!N25</f>
        <v>5</v>
      </c>
      <c r="O25" s="15">
        <f>'WEEKLY COMPETITIVE REPORT'!O25/X4</f>
        <v>2757.382282521947</v>
      </c>
      <c r="P25" s="15">
        <f>'WEEKLY COMPETITIVE REPORT'!P25/X4</f>
        <v>5223.463687150838</v>
      </c>
      <c r="Q25" s="23">
        <f>'WEEKLY COMPETITIVE REPORT'!Q25</f>
        <v>461</v>
      </c>
      <c r="R25" s="23">
        <f>'WEEKLY COMPETITIVE REPORT'!R25</f>
        <v>915</v>
      </c>
      <c r="S25" s="65">
        <f>'WEEKLY COMPETITIVE REPORT'!S25</f>
        <v>-47.21161191749427</v>
      </c>
      <c r="T25" s="15">
        <f>'WEEKLY COMPETITIVE REPORT'!T25/X4</f>
        <v>38740.35647778664</v>
      </c>
      <c r="U25" s="15">
        <f t="shared" si="4"/>
        <v>551.4764565043895</v>
      </c>
      <c r="V25" s="26">
        <f t="shared" si="5"/>
        <v>41497.73876030859</v>
      </c>
      <c r="W25" s="23">
        <f>'WEEKLY COMPETITIVE REPORT'!W25</f>
        <v>6619</v>
      </c>
      <c r="X25" s="57">
        <f>'WEEKLY COMPETITIVE REPORT'!X25</f>
        <v>7080</v>
      </c>
    </row>
    <row r="26" spans="1:24" ht="12.75" customHeight="1">
      <c r="A26" s="51">
        <v>13</v>
      </c>
      <c r="B26" s="4">
        <f>'WEEKLY COMPETITIVE REPORT'!B26</f>
        <v>8</v>
      </c>
      <c r="C26" s="4" t="str">
        <f>'WEEKLY COMPETITIVE REPORT'!C26</f>
        <v>TALE OF DESPERAUX</v>
      </c>
      <c r="D26" s="4" t="str">
        <f>'WEEKLY COMPETITIVE REPORT'!D26</f>
        <v>UNI</v>
      </c>
      <c r="E26" s="4" t="str">
        <f>'WEEKLY COMPETITIVE REPORT'!E26</f>
        <v>Karantanija</v>
      </c>
      <c r="F26" s="38">
        <f>'WEEKLY COMPETITIVE REPORT'!F26</f>
        <v>8</v>
      </c>
      <c r="G26" s="38">
        <f>'WEEKLY COMPETITIVE REPORT'!G26</f>
        <v>10</v>
      </c>
      <c r="H26" s="15">
        <f>'WEEKLY COMPETITIVE REPORT'!H26/X4</f>
        <v>1842.2452779994678</v>
      </c>
      <c r="I26" s="15">
        <f>'WEEKLY COMPETITIVE REPORT'!I26/X4</f>
        <v>9805.799414737961</v>
      </c>
      <c r="J26" s="23">
        <f>'WEEKLY COMPETITIVE REPORT'!J26</f>
        <v>343</v>
      </c>
      <c r="K26" s="23">
        <f>'WEEKLY COMPETITIVE REPORT'!K26</f>
        <v>1753</v>
      </c>
      <c r="L26" s="65">
        <f>'WEEKLY COMPETITIVE REPORT'!L26</f>
        <v>-81.21269669017906</v>
      </c>
      <c r="M26" s="15">
        <f t="shared" si="3"/>
        <v>184.22452779994677</v>
      </c>
      <c r="N26" s="38">
        <f>'WEEKLY COMPETITIVE REPORT'!N26</f>
        <v>10</v>
      </c>
      <c r="O26" s="15">
        <f>'WEEKLY COMPETITIVE REPORT'!O26/X4</f>
        <v>2698.8560787443466</v>
      </c>
      <c r="P26" s="15">
        <f>'WEEKLY COMPETITIVE REPORT'!P26/X4</f>
        <v>10868.582069699387</v>
      </c>
      <c r="Q26" s="23">
        <f>'WEEKLY COMPETITIVE REPORT'!Q26</f>
        <v>546</v>
      </c>
      <c r="R26" s="23">
        <f>'WEEKLY COMPETITIVE REPORT'!R26</f>
        <v>1964</v>
      </c>
      <c r="S26" s="65">
        <f>'WEEKLY COMPETITIVE REPORT'!S26</f>
        <v>-75.16827805654142</v>
      </c>
      <c r="T26" s="15">
        <f>'WEEKLY COMPETITIVE REPORT'!T26/X4</f>
        <v>164530.46022878424</v>
      </c>
      <c r="U26" s="15">
        <f t="shared" si="4"/>
        <v>269.88560787443464</v>
      </c>
      <c r="V26" s="26">
        <f t="shared" si="5"/>
        <v>167229.31630752858</v>
      </c>
      <c r="W26" s="23">
        <f>'WEEKLY COMPETITIVE REPORT'!W26</f>
        <v>31780</v>
      </c>
      <c r="X26" s="57">
        <f>'WEEKLY COMPETITIVE REPORT'!X26</f>
        <v>32326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UNBORN</v>
      </c>
      <c r="D27" s="4" t="str">
        <f>'WEEKLY COMPETITIVE REPORT'!D27</f>
        <v>UNI</v>
      </c>
      <c r="E27" s="4" t="str">
        <f>'WEEKLY COMPETITIVE REPORT'!E27</f>
        <v>Karantanija</v>
      </c>
      <c r="F27" s="38">
        <f>'WEEKLY COMPETITIVE REPORT'!F27</f>
        <v>5</v>
      </c>
      <c r="G27" s="38">
        <f>'WEEKLY COMPETITIVE REPORT'!G27</f>
        <v>8</v>
      </c>
      <c r="H27" s="15">
        <f>'WEEKLY COMPETITIVE REPORT'!H27/X4</f>
        <v>2071.0295291300877</v>
      </c>
      <c r="I27" s="15">
        <f>'WEEKLY COMPETITIVE REPORT'!I27/X17</f>
        <v>0.20226347772760217</v>
      </c>
      <c r="J27" s="23">
        <f>'WEEKLY COMPETITIVE REPORT'!J27</f>
        <v>353</v>
      </c>
      <c r="K27" s="23">
        <f>'WEEKLY COMPETITIVE REPORT'!K27</f>
        <v>774</v>
      </c>
      <c r="L27" s="65">
        <f>'WEEKLY COMPETITIVE REPORT'!L27</f>
        <v>-57.08379272326351</v>
      </c>
      <c r="M27" s="15">
        <f t="shared" si="3"/>
        <v>258.87869114126096</v>
      </c>
      <c r="N27" s="38">
        <f>'WEEKLY COMPETITIVE REPORT'!N27</f>
        <v>8</v>
      </c>
      <c r="O27" s="15">
        <f>'WEEKLY COMPETITIVE REPORT'!O27/X4</f>
        <v>2649.6408619313647</v>
      </c>
      <c r="P27" s="15">
        <f>'WEEKLY COMPETITIVE REPORT'!P27/X17</f>
        <v>0.2511010759881809</v>
      </c>
      <c r="Q27" s="23">
        <f>'WEEKLY COMPETITIVE REPORT'!Q27</f>
        <v>467</v>
      </c>
      <c r="R27" s="23">
        <f>'WEEKLY COMPETITIVE REPORT'!R27</f>
        <v>993</v>
      </c>
      <c r="S27" s="65">
        <f>'WEEKLY COMPETITIVE REPORT'!S27</f>
        <v>-55.77264653641208</v>
      </c>
      <c r="T27" s="15">
        <f>'WEEKLY COMPETITIVE REPORT'!T27/X17</f>
        <v>2.788872163684005</v>
      </c>
      <c r="U27" s="15">
        <f t="shared" si="4"/>
        <v>331.2051077414206</v>
      </c>
      <c r="V27" s="26">
        <f t="shared" si="5"/>
        <v>2652.429734095049</v>
      </c>
      <c r="W27" s="23">
        <f>'WEEKLY COMPETITIVE REPORT'!W27</f>
        <v>11844</v>
      </c>
      <c r="X27" s="57">
        <f>'WEEKLY COMPETITIVE REPORT'!X27</f>
        <v>12311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VALKYRIE</v>
      </c>
      <c r="D28" s="4" t="str">
        <f>'WEEKLY COMPETITIVE REPORT'!D28</f>
        <v>FOX</v>
      </c>
      <c r="E28" s="4" t="str">
        <f>'WEEKLY COMPETITIVE REPORT'!E28</f>
        <v>CF</v>
      </c>
      <c r="F28" s="38">
        <f>'WEEKLY COMPETITIVE REPORT'!F28</f>
        <v>6</v>
      </c>
      <c r="G28" s="38">
        <f>'WEEKLY COMPETITIVE REPORT'!G28</f>
        <v>7</v>
      </c>
      <c r="H28" s="15">
        <f>'WEEKLY COMPETITIVE REPORT'!H28/X4</f>
        <v>1503.0593242883745</v>
      </c>
      <c r="I28" s="15">
        <f>'WEEKLY COMPETITIVE REPORT'!I28/X17</f>
        <v>0.15777443273680103</v>
      </c>
      <c r="J28" s="23">
        <f>'WEEKLY COMPETITIVE REPORT'!J28</f>
        <v>256</v>
      </c>
      <c r="K28" s="23">
        <f>'WEEKLY COMPETITIVE REPORT'!K28</f>
        <v>611</v>
      </c>
      <c r="L28" s="65">
        <f>'WEEKLY COMPETITIVE REPORT'!L28</f>
        <v>-60.07067137809187</v>
      </c>
      <c r="M28" s="15">
        <f t="shared" si="3"/>
        <v>214.7227606126249</v>
      </c>
      <c r="N28" s="38">
        <f>'WEEKLY COMPETITIVE REPORT'!N28</f>
        <v>7</v>
      </c>
      <c r="O28" s="15">
        <f>'WEEKLY COMPETITIVE REPORT'!O28/X4</f>
        <v>2061.7185421654694</v>
      </c>
      <c r="P28" s="15">
        <f>'WEEKLY COMPETITIVE REPORT'!P28/X17</f>
        <v>0.24468974744940625</v>
      </c>
      <c r="Q28" s="23">
        <f>'WEEKLY COMPETITIVE REPORT'!Q28</f>
        <v>351</v>
      </c>
      <c r="R28" s="23">
        <f>'WEEKLY COMPETITIVE REPORT'!R28</f>
        <v>1004</v>
      </c>
      <c r="S28" s="65">
        <f>'WEEKLY COMPETITIVE REPORT'!S28</f>
        <v>-64.6844383686489</v>
      </c>
      <c r="T28" s="15">
        <f>'WEEKLY COMPETITIVE REPORT'!T28/X17</f>
        <v>3.8828678151307354</v>
      </c>
      <c r="U28" s="15">
        <f t="shared" si="4"/>
        <v>294.53122030935276</v>
      </c>
      <c r="V28" s="26">
        <f t="shared" si="5"/>
        <v>2065.6014099806002</v>
      </c>
      <c r="W28" s="23">
        <f>'WEEKLY COMPETITIVE REPORT'!W28</f>
        <v>15067</v>
      </c>
      <c r="X28" s="57">
        <f>'WEEKLY COMPETITIVE REPORT'!X28</f>
        <v>15418</v>
      </c>
    </row>
    <row r="29" spans="1:24" ht="12.75">
      <c r="A29" s="51">
        <v>16</v>
      </c>
      <c r="B29" s="4">
        <f>'WEEKLY COMPETITIVE REPORT'!B29</f>
        <v>13</v>
      </c>
      <c r="C29" s="4" t="str">
        <f>'WEEKLY COMPETITIVE REPORT'!C29</f>
        <v>TWILIGHT</v>
      </c>
      <c r="D29" s="4" t="str">
        <f>'WEEKLY COMPETITIVE REPORT'!D29</f>
        <v>INDEP</v>
      </c>
      <c r="E29" s="4" t="str">
        <f>'WEEKLY COMPETITIVE REPORT'!E29</f>
        <v>Blitz</v>
      </c>
      <c r="F29" s="38">
        <f>'WEEKLY COMPETITIVE REPORT'!F29</f>
        <v>6</v>
      </c>
      <c r="G29" s="38">
        <f>'WEEKLY COMPETITIVE REPORT'!G29</f>
        <v>7</v>
      </c>
      <c r="H29" s="15">
        <f>'WEEKLY COMPETITIVE REPORT'!H29/X4</f>
        <v>1544.293695131684</v>
      </c>
      <c r="I29" s="15">
        <f>'WEEKLY COMPETITIVE REPORT'!I29/X17</f>
        <v>0.1612867257623906</v>
      </c>
      <c r="J29" s="23">
        <f>'WEEKLY COMPETITIVE REPORT'!J29</f>
        <v>242</v>
      </c>
      <c r="K29" s="23">
        <f>'WEEKLY COMPETITIVE REPORT'!K29</f>
        <v>647</v>
      </c>
      <c r="L29" s="65">
        <f>'WEEKLY COMPETITIVE REPORT'!L29</f>
        <v>-59.868648461804355</v>
      </c>
      <c r="M29" s="15">
        <f t="shared" si="3"/>
        <v>220.613385018812</v>
      </c>
      <c r="N29" s="38">
        <f>'WEEKLY COMPETITIVE REPORT'!N29</f>
        <v>7</v>
      </c>
      <c r="O29" s="15">
        <f>'WEEKLY COMPETITIVE REPORT'!O29/X4</f>
        <v>1969.9388135142324</v>
      </c>
      <c r="P29" s="15">
        <f>'WEEKLY COMPETITIVE REPORT'!P29/X17</f>
        <v>0.22551151251602833</v>
      </c>
      <c r="Q29" s="23">
        <f>'WEEKLY COMPETITIVE REPORT'!Q29</f>
        <v>308</v>
      </c>
      <c r="R29" s="23">
        <f>'WEEKLY COMPETITIVE REPORT'!R29</f>
        <v>920</v>
      </c>
      <c r="S29" s="65">
        <f>'WEEKLY COMPETITIVE REPORT'!S29</f>
        <v>-63.38689740420272</v>
      </c>
      <c r="T29" s="15">
        <f>'WEEKLY COMPETITIVE REPORT'!T29/X4</f>
        <v>124473.2641660016</v>
      </c>
      <c r="U29" s="15">
        <f t="shared" si="4"/>
        <v>281.4198305020332</v>
      </c>
      <c r="V29" s="26">
        <f t="shared" si="5"/>
        <v>126443.20297951583</v>
      </c>
      <c r="W29" s="23">
        <f>'WEEKLY COMPETITIVE REPORT'!W29</f>
        <v>21140</v>
      </c>
      <c r="X29" s="57">
        <f>'WEEKLY COMPETITIVE REPORT'!X29</f>
        <v>21448</v>
      </c>
    </row>
    <row r="30" spans="1:24" ht="12.75">
      <c r="A30" s="52">
        <v>17</v>
      </c>
      <c r="B30" s="4">
        <f>'WEEKLY COMPETITIVE REPORT'!B30</f>
        <v>9</v>
      </c>
      <c r="C30" s="4" t="str">
        <f>'WEEKLY COMPETITIVE REPORT'!C30</f>
        <v>BOLT</v>
      </c>
      <c r="D30" s="4" t="str">
        <f>'WEEKLY COMPETITIVE REPORT'!D30</f>
        <v>WDI</v>
      </c>
      <c r="E30" s="4" t="str">
        <f>'WEEKLY COMPETITIVE REPORT'!E30</f>
        <v>CENEX</v>
      </c>
      <c r="F30" s="38">
        <f>'WEEKLY COMPETITIVE REPORT'!F30</f>
        <v>10</v>
      </c>
      <c r="G30" s="38">
        <f>'WEEKLY COMPETITIVE REPORT'!G30</f>
        <v>12</v>
      </c>
      <c r="H30" s="15">
        <f>'WEEKLY COMPETITIVE REPORT'!H30/X4</f>
        <v>897.8451715881884</v>
      </c>
      <c r="I30" s="15">
        <f>'WEEKLY COMPETITIVE REPORT'!I30/X17</f>
        <v>0.28795227741539836</v>
      </c>
      <c r="J30" s="23">
        <f>'WEEKLY COMPETITIVE REPORT'!J30</f>
        <v>246</v>
      </c>
      <c r="K30" s="23">
        <f>'WEEKLY COMPETITIVE REPORT'!K30</f>
        <v>933</v>
      </c>
      <c r="L30" s="65">
        <f>'WEEKLY COMPETITIVE REPORT'!L30</f>
        <v>-86.93126815101645</v>
      </c>
      <c r="M30" s="15">
        <f t="shared" si="3"/>
        <v>74.82043096568236</v>
      </c>
      <c r="N30" s="38">
        <f>'WEEKLY COMPETITIVE REPORT'!N30</f>
        <v>16</v>
      </c>
      <c r="O30" s="15">
        <f>'WEEKLY COMPETITIVE REPORT'!O30/X4</f>
        <v>1017.5578611332801</v>
      </c>
      <c r="P30" s="15">
        <f>'WEEKLY COMPETITIVE REPORT'!P30/X17</f>
        <v>0.34214194123878017</v>
      </c>
      <c r="Q30" s="23">
        <f>'WEEKLY COMPETITIVE REPORT'!Q30</f>
        <v>265</v>
      </c>
      <c r="R30" s="23">
        <f>'WEEKLY COMPETITIVE REPORT'!R30</f>
        <v>1117</v>
      </c>
      <c r="S30" s="65">
        <f>'WEEKLY COMPETITIVE REPORT'!S30</f>
        <v>-87.53462603878117</v>
      </c>
      <c r="T30" s="15">
        <f>'WEEKLY COMPETITIVE REPORT'!T30/X4</f>
        <v>311195.79675445595</v>
      </c>
      <c r="U30" s="15">
        <f t="shared" si="4"/>
        <v>63.597366320830005</v>
      </c>
      <c r="V30" s="26">
        <f t="shared" si="5"/>
        <v>312213.35461558925</v>
      </c>
      <c r="W30" s="23">
        <f>'WEEKLY COMPETITIVE REPORT'!W30</f>
        <v>50627</v>
      </c>
      <c r="X30" s="57">
        <f>'WEEKLY COMPETITIVE REPORT'!X30</f>
        <v>50892</v>
      </c>
    </row>
    <row r="31" spans="1:24" ht="12.75">
      <c r="A31" s="51">
        <v>18</v>
      </c>
      <c r="B31" s="4">
        <f>'WEEKLY COMPETITIVE REPORT'!B31</f>
        <v>19</v>
      </c>
      <c r="C31" s="4" t="str">
        <f>'WEEKLY COMPETITIVE REPORT'!C31</f>
        <v>HAPPY-GO-LUCKY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6</v>
      </c>
      <c r="G31" s="38">
        <f>'WEEKLY COMPETITIVE REPORT'!G31</f>
        <v>1</v>
      </c>
      <c r="H31" s="15">
        <f>'WEEKLY COMPETITIVE REPORT'!H31/X4</f>
        <v>665.0704974727321</v>
      </c>
      <c r="I31" s="15">
        <f>'WEEKLY COMPETITIVE REPORT'!I31/X17</f>
        <v>0.0059653230752076715</v>
      </c>
      <c r="J31" s="23">
        <f>'WEEKLY COMPETITIVE REPORT'!J31</f>
        <v>107</v>
      </c>
      <c r="K31" s="23">
        <f>'WEEKLY COMPETITIVE REPORT'!K31</f>
        <v>30</v>
      </c>
      <c r="L31" s="65">
        <f>'WEEKLY COMPETITIVE REPORT'!L31</f>
        <v>367.2897196261682</v>
      </c>
      <c r="M31" s="15">
        <f t="shared" si="3"/>
        <v>665.0704974727321</v>
      </c>
      <c r="N31" s="38">
        <f>'WEEKLY COMPETITIVE REPORT'!N31</f>
        <v>1</v>
      </c>
      <c r="O31" s="15">
        <f>'WEEKLY COMPETITIVE REPORT'!O31/X4</f>
        <v>939.0795424314977</v>
      </c>
      <c r="P31" s="15">
        <f>'WEEKLY COMPETITIVE REPORT'!P31/X17</f>
        <v>0.033394659084573786</v>
      </c>
      <c r="Q31" s="23">
        <f>'WEEKLY COMPETITIVE REPORT'!Q31</f>
        <v>153</v>
      </c>
      <c r="R31" s="23">
        <f>'WEEKLY COMPETITIVE REPORT'!R31</f>
        <v>152</v>
      </c>
      <c r="S31" s="65">
        <f>'WEEKLY COMPETITIVE REPORT'!S31</f>
        <v>17.863105175292148</v>
      </c>
      <c r="T31" s="15">
        <f>'WEEKLY COMPETITIVE REPORT'!T31/X4</f>
        <v>14533.12051077414</v>
      </c>
      <c r="U31" s="15">
        <f t="shared" si="4"/>
        <v>939.0795424314977</v>
      </c>
      <c r="V31" s="26">
        <f t="shared" si="5"/>
        <v>15472.200053205639</v>
      </c>
      <c r="W31" s="23">
        <f>'WEEKLY COMPETITIVE REPORT'!W31</f>
        <v>2418</v>
      </c>
      <c r="X31" s="57">
        <f>'WEEKLY COMPETITIVE REPORT'!X31</f>
        <v>2571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TRANSPORTER 3</v>
      </c>
      <c r="D32" s="4" t="str">
        <f>'WEEKLY COMPETITIVE REPORT'!D32</f>
        <v>INDEP</v>
      </c>
      <c r="E32" s="4" t="str">
        <f>'WEEKLY COMPETITIVE REPORT'!E32</f>
        <v>CF</v>
      </c>
      <c r="F32" s="38">
        <f>'WEEKLY COMPETITIVE REPORT'!F32</f>
        <v>4</v>
      </c>
      <c r="G32" s="38">
        <f>'WEEKLY COMPETITIVE REPORT'!G32</f>
        <v>3</v>
      </c>
      <c r="H32" s="15">
        <f>'WEEKLY COMPETITIVE REPORT'!H32/X4</f>
        <v>786.1133280127693</v>
      </c>
      <c r="I32" s="15">
        <f>'WEEKLY COMPETITIVE REPORT'!I32/X17</f>
        <v>0.11584991916150973</v>
      </c>
      <c r="J32" s="23">
        <f>'WEEKLY COMPETITIVE REPORT'!J32</f>
        <v>154</v>
      </c>
      <c r="K32" s="23">
        <f>'WEEKLY COMPETITIVE REPORT'!K32</f>
        <v>448</v>
      </c>
      <c r="L32" s="65">
        <f>'WEEKLY COMPETITIVE REPORT'!L32</f>
        <v>-71.5591915303176</v>
      </c>
      <c r="M32" s="15">
        <f t="shared" si="3"/>
        <v>262.03777600425644</v>
      </c>
      <c r="N32" s="38">
        <f>'WEEKLY COMPETITIVE REPORT'!N32</f>
        <v>3</v>
      </c>
      <c r="O32" s="15">
        <f>'WEEKLY COMPETITIVE REPORT'!O32/X4</f>
        <v>931.0986964618249</v>
      </c>
      <c r="P32" s="15">
        <f>'WEEKLY COMPETITIVE REPORT'!P32/X17</f>
        <v>0.14210849082901267</v>
      </c>
      <c r="Q32" s="23">
        <f>'WEEKLY COMPETITIVE REPORT'!Q32</f>
        <v>189</v>
      </c>
      <c r="R32" s="23">
        <f>'WEEKLY COMPETITIVE REPORT'!R32</f>
        <v>572</v>
      </c>
      <c r="S32" s="65">
        <f>'WEEKLY COMPETITIVE REPORT'!S32</f>
        <v>-72.53825029423302</v>
      </c>
      <c r="T32" s="15">
        <f>'WEEKLY COMPETITIVE REPORT'!T32/X4</f>
        <v>20666.400638467676</v>
      </c>
      <c r="U32" s="15">
        <f t="shared" si="4"/>
        <v>310.36623215394167</v>
      </c>
      <c r="V32" s="26">
        <f t="shared" si="5"/>
        <v>21597.4993349295</v>
      </c>
      <c r="W32" s="23">
        <f>'WEEKLY COMPETITIVE REPORT'!W32</f>
        <v>3461</v>
      </c>
      <c r="X32" s="57">
        <f>'WEEKLY COMPETITIVE REPORT'!X32</f>
        <v>3650</v>
      </c>
    </row>
    <row r="33" spans="1:24" ht="13.5" thickBot="1">
      <c r="A33" s="51">
        <v>20</v>
      </c>
      <c r="B33" s="4">
        <f>'WEEKLY COMPETITIVE REPORT'!B33</f>
        <v>17</v>
      </c>
      <c r="C33" s="4" t="str">
        <f>'WEEKLY COMPETITIVE REPORT'!C33</f>
        <v>SNIJEG</v>
      </c>
      <c r="D33" s="4" t="str">
        <f>'WEEKLY COMPETITIVE REPORT'!D33</f>
        <v>INDEP</v>
      </c>
      <c r="E33" s="4" t="str">
        <f>'WEEKLY COMPETITIVE REPORT'!E33</f>
        <v>CF</v>
      </c>
      <c r="F33" s="38">
        <f>'WEEKLY COMPETITIVE REPORT'!F33</f>
        <v>2</v>
      </c>
      <c r="G33" s="38">
        <f>'WEEKLY COMPETITIVE REPORT'!G33</f>
        <v>1</v>
      </c>
      <c r="H33" s="15">
        <f>'WEEKLY COMPETITIVE REPORT'!H33/X4</f>
        <v>538.707102952913</v>
      </c>
      <c r="I33" s="15">
        <f>'WEEKLY COMPETITIVE REPORT'!I33/X17</f>
        <v>0.046105814796231256</v>
      </c>
      <c r="J33" s="23">
        <f>'WEEKLY COMPETITIVE REPORT'!J33</f>
        <v>85</v>
      </c>
      <c r="K33" s="23">
        <f>'WEEKLY COMPETITIVE REPORT'!K33</f>
        <v>169</v>
      </c>
      <c r="L33" s="65">
        <f>'WEEKLY COMPETITIVE REPORT'!L33</f>
        <v>-51.027811366384526</v>
      </c>
      <c r="M33" s="15">
        <f t="shared" si="3"/>
        <v>538.707102952913</v>
      </c>
      <c r="N33" s="38">
        <f>'WEEKLY COMPETITIVE REPORT'!N33</f>
        <v>1</v>
      </c>
      <c r="O33" s="15">
        <f>'WEEKLY COMPETITIVE REPORT'!O33/X4</f>
        <v>812.7161479116786</v>
      </c>
      <c r="P33" s="15">
        <f>'WEEKLY COMPETITIVE REPORT'!P33/X17</f>
        <v>0.08407202988236606</v>
      </c>
      <c r="Q33" s="23">
        <f>'WEEKLY COMPETITIVE REPORT'!Q33</f>
        <v>131</v>
      </c>
      <c r="R33" s="23">
        <f>'WEEKLY COMPETITIVE REPORT'!R33</f>
        <v>325</v>
      </c>
      <c r="S33" s="65">
        <f>'WEEKLY COMPETITIVE REPORT'!S33</f>
        <v>-59.48275862068966</v>
      </c>
      <c r="T33" s="15">
        <f>'WEEKLY COMPETITIVE REPORT'!T33/X4</f>
        <v>2005.8526203777599</v>
      </c>
      <c r="U33" s="15">
        <f t="shared" si="4"/>
        <v>812.7161479116786</v>
      </c>
      <c r="V33" s="26">
        <f t="shared" si="5"/>
        <v>2818.5687682894386</v>
      </c>
      <c r="W33" s="23">
        <f>'WEEKLY COMPETITIVE REPORT'!W33</f>
        <v>325</v>
      </c>
      <c r="X33" s="57">
        <f>'WEEKLY COMPETITIVE REPORT'!X33</f>
        <v>456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115</v>
      </c>
      <c r="H34" s="33">
        <f>SUM(H14:H33)</f>
        <v>133089.9175312583</v>
      </c>
      <c r="I34" s="32">
        <f>SUM(I14:I33)</f>
        <v>173310.36799339496</v>
      </c>
      <c r="J34" s="32">
        <f>SUM(J14:J33)</f>
        <v>20828</v>
      </c>
      <c r="K34" s="32">
        <f>SUM(K14:K33)</f>
        <v>32083</v>
      </c>
      <c r="L34" s="65">
        <f>'WEEKLY COMPETITIVE REPORT'!L34</f>
        <v>-33.48379591158384</v>
      </c>
      <c r="M34" s="33">
        <f>H34/G34</f>
        <v>1157.303630706594</v>
      </c>
      <c r="N34" s="41">
        <f>'WEEKLY COMPETITIVE REPORT'!N34</f>
        <v>119</v>
      </c>
      <c r="O34" s="32">
        <f>SUM(O14:O33)</f>
        <v>181319.4998669859</v>
      </c>
      <c r="P34" s="32">
        <f>SUM(P14:P33)</f>
        <v>232208.02693007156</v>
      </c>
      <c r="Q34" s="32">
        <f>SUM(Q14:Q33)</f>
        <v>29593</v>
      </c>
      <c r="R34" s="32">
        <f>SUM(R14:R33)</f>
        <v>44991</v>
      </c>
      <c r="S34" s="66">
        <f>O34/P34-100%</f>
        <v>-0.21915059412830085</v>
      </c>
      <c r="T34" s="32">
        <f>SUM(T14:T33)</f>
        <v>1175268.709515983</v>
      </c>
      <c r="U34" s="33">
        <f>O34/N34</f>
        <v>1523.6932761931587</v>
      </c>
      <c r="V34" s="32">
        <f>SUM(V14:V33)</f>
        <v>1356588.209382969</v>
      </c>
      <c r="W34" s="32">
        <f>SUM(W14:W33)</f>
        <v>229791</v>
      </c>
      <c r="X34" s="36">
        <f>SUM(X14:X33)</f>
        <v>259384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 Cretnik</cp:lastModifiedBy>
  <cp:lastPrinted>2008-07-03T16:27:44Z</cp:lastPrinted>
  <dcterms:created xsi:type="dcterms:W3CDTF">1998-07-08T11:15:35Z</dcterms:created>
  <dcterms:modified xsi:type="dcterms:W3CDTF">2009-04-09T12:22:12Z</dcterms:modified>
  <cp:category/>
  <cp:version/>
  <cp:contentType/>
  <cp:contentStatus/>
</cp:coreProperties>
</file>