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7895" windowHeight="100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<sst xmlns="http://schemas.openxmlformats.org/spreadsheetml/2006/main" count="246" uniqueCount="79">
  <si>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</si>
  <si>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</si>
  <si>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</si>
  <si>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</si>
  <si>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</si>
  <si>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</si>
  <si>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</si>
  <si>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</si>
  <si>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</si>
  <si>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</si>
  <si>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</si>
  <si>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</si>
  <si>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</si>
  <si>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</si>
  <si>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</si>
  <si>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</si>
  <si>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</si>
  <si>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</si>
  <si>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</si>
  <si>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</si>
  <si>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</si>
  <si>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</si>
  <si>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</si>
  <si>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</si>
  <si>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</si>
  <si>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</si>
  <si>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</si>
  <si>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</si>
  <si>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</si>
  <si>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</si>
  <si>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</si>
  <si>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</si>
  <si>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</si>
  <si>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</si>
  <si>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</si>
  <si>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</si>
  <si>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</si>
  <si>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</si>
  <si>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</si>
  <si>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</si>
  <si>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</si>
  <si>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</si>
  <si>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</si>
  <si>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</si>
  <si>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</si>
  <si>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</si>
  <si>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</si>
  <si>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</si>
  <si>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</si>
  <si>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</si>
  <si>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</si>
  <si>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</si>
  <si>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</si>
  <si>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</si>
  <si>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</si>
  <si>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TALE OF DESPERAUX</t>
  </si>
  <si>
    <t>HE'S JUST NOT THAT INTO YOU</t>
  </si>
  <si>
    <t>HOTEL FOR DOGS</t>
  </si>
  <si>
    <t>THE READER</t>
  </si>
  <si>
    <t>SLUMDOG MILLIONAIRE</t>
  </si>
  <si>
    <t>CONFESSIONS OF A SHOPAHOLIC</t>
  </si>
  <si>
    <t>MARLEY AND ME</t>
  </si>
  <si>
    <t>INKHEART</t>
  </si>
  <si>
    <t>MONSTERS vs ALIENS</t>
  </si>
  <si>
    <t>FAST &amp; FURIOUS 4</t>
  </si>
  <si>
    <t>GRAN TORINO</t>
  </si>
  <si>
    <t>RACE TO WITCH MOUNTAIN</t>
  </si>
  <si>
    <t>I LOVE YOU MAN</t>
  </si>
  <si>
    <t>X-MEN ORIGINS: WOLVERINE</t>
  </si>
  <si>
    <t>17 AGAIN</t>
  </si>
  <si>
    <t>DUPLICITY</t>
  </si>
  <si>
    <t>TAXI 4</t>
  </si>
  <si>
    <t>BLINDNESS</t>
  </si>
  <si>
    <t>SVETAT E GOLYAM...</t>
  </si>
  <si>
    <t xml:space="preserve">08 - May   </t>
  </si>
  <si>
    <t>07 - May</t>
  </si>
  <si>
    <t>STAR TREK</t>
  </si>
  <si>
    <t>10 - May</t>
  </si>
  <si>
    <t>13 - May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</si>
</sst>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16" fontId="5" fillId="0" borderId="12" xfId="0" applyNumberFormat="1" applyFont="1" applyBorder="1" applyAlignment="1" quotePrefix="1">
      <alignment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4" sqref="L4:L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74</v>
      </c>
      <c r="K4" s="21"/>
      <c r="L4" s="63" t="s">
        <v>77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4">
        <v>0.7348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1" t="s">
        <v>75</v>
      </c>
      <c r="K5" s="8"/>
      <c r="L5" s="64" t="s">
        <v>78</v>
      </c>
      <c r="M5" s="27"/>
      <c r="N5" s="9"/>
      <c r="O5" s="9"/>
      <c r="P5" s="9"/>
      <c r="Q5" s="9"/>
      <c r="R5" s="9"/>
      <c r="S5" s="9"/>
      <c r="T5" s="30"/>
      <c r="U5" s="30"/>
      <c r="V5" s="73"/>
      <c r="W5" s="21"/>
      <c r="X5" s="72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39947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5">
        <v>1</v>
      </c>
      <c r="B14" s="75" t="s">
        <v>50</v>
      </c>
      <c r="C14" s="4" t="s">
        <v>76</v>
      </c>
      <c r="D14" s="16" t="s">
        <v>54</v>
      </c>
      <c r="E14" s="16" t="s">
        <v>36</v>
      </c>
      <c r="F14" s="38">
        <v>1</v>
      </c>
      <c r="G14" s="38">
        <v>5</v>
      </c>
      <c r="H14" s="25">
        <v>13361</v>
      </c>
      <c r="I14" s="25"/>
      <c r="J14" s="87">
        <v>2736</v>
      </c>
      <c r="K14" s="87"/>
      <c r="L14" s="65"/>
      <c r="M14" s="15">
        <f aca="true" t="shared" si="0" ref="M14:M34">H14/G14</f>
        <v>2672.2</v>
      </c>
      <c r="N14" s="76">
        <v>5</v>
      </c>
      <c r="O14" s="23">
        <v>24174</v>
      </c>
      <c r="P14" s="23"/>
      <c r="Q14" s="23">
        <v>5445</v>
      </c>
      <c r="R14" s="23"/>
      <c r="S14" s="65"/>
      <c r="T14" s="77">
        <v>3023</v>
      </c>
      <c r="U14" s="15">
        <f aca="true" t="shared" si="1" ref="U14:U34">O14/N14</f>
        <v>4834.8</v>
      </c>
      <c r="V14" s="77">
        <f aca="true" t="shared" si="2" ref="V14:V33">SUM(T14,O14)</f>
        <v>27197</v>
      </c>
      <c r="W14" s="77">
        <v>950</v>
      </c>
      <c r="X14" s="78">
        <f aca="true" t="shared" si="3" ref="X14:X33">SUM(W14,Q14)</f>
        <v>6395</v>
      </c>
    </row>
    <row r="15" spans="1:24" ht="12.75">
      <c r="A15" s="75">
        <v>2</v>
      </c>
      <c r="B15" s="75">
        <v>3</v>
      </c>
      <c r="C15" s="4" t="s">
        <v>69</v>
      </c>
      <c r="D15" s="16" t="s">
        <v>43</v>
      </c>
      <c r="E15" s="16" t="s">
        <v>44</v>
      </c>
      <c r="F15" s="38">
        <v>2</v>
      </c>
      <c r="G15" s="38">
        <v>6</v>
      </c>
      <c r="H15" s="25">
        <v>11561</v>
      </c>
      <c r="I15" s="25">
        <v>13764</v>
      </c>
      <c r="J15" s="86">
        <v>2601</v>
      </c>
      <c r="K15" s="86">
        <v>3053</v>
      </c>
      <c r="L15" s="65">
        <f aca="true" t="shared" si="4" ref="L15:L20">(H15/I15*100)-100</f>
        <v>-16.005521650682937</v>
      </c>
      <c r="M15" s="15">
        <f t="shared" si="0"/>
        <v>1926.8333333333333</v>
      </c>
      <c r="N15" s="76">
        <v>6</v>
      </c>
      <c r="O15" s="23">
        <v>15036</v>
      </c>
      <c r="P15" s="23">
        <v>21473</v>
      </c>
      <c r="Q15" s="23">
        <v>3546</v>
      </c>
      <c r="R15" s="23">
        <v>5021</v>
      </c>
      <c r="S15" s="65">
        <f aca="true" t="shared" si="5" ref="S15:S20">(O15/P15*100)-100</f>
        <v>-29.977180645461743</v>
      </c>
      <c r="T15" s="80">
        <v>22423</v>
      </c>
      <c r="U15" s="15">
        <f t="shared" si="1"/>
        <v>2506</v>
      </c>
      <c r="V15" s="80">
        <f t="shared" si="2"/>
        <v>37459</v>
      </c>
      <c r="W15" s="80">
        <v>5230</v>
      </c>
      <c r="X15" s="81">
        <f t="shared" si="3"/>
        <v>8776</v>
      </c>
    </row>
    <row r="16" spans="1:24" ht="12.75">
      <c r="A16" s="75">
        <v>3</v>
      </c>
      <c r="B16" s="75">
        <v>2</v>
      </c>
      <c r="C16" s="4" t="s">
        <v>67</v>
      </c>
      <c r="D16" s="16" t="s">
        <v>54</v>
      </c>
      <c r="E16" s="16" t="s">
        <v>36</v>
      </c>
      <c r="F16" s="38">
        <v>3</v>
      </c>
      <c r="G16" s="38">
        <v>9</v>
      </c>
      <c r="H16" s="25">
        <v>8818</v>
      </c>
      <c r="I16" s="25">
        <v>15873</v>
      </c>
      <c r="J16" s="25">
        <v>1958</v>
      </c>
      <c r="K16" s="25">
        <v>3495</v>
      </c>
      <c r="L16" s="65">
        <f t="shared" si="4"/>
        <v>-44.44654444654444</v>
      </c>
      <c r="M16" s="15">
        <f t="shared" si="0"/>
        <v>979.7777777777778</v>
      </c>
      <c r="N16" s="39">
        <v>9</v>
      </c>
      <c r="O16" s="15">
        <v>12900</v>
      </c>
      <c r="P16" s="15">
        <v>23226</v>
      </c>
      <c r="Q16" s="15">
        <v>3046</v>
      </c>
      <c r="R16" s="15">
        <v>5334</v>
      </c>
      <c r="S16" s="65">
        <f t="shared" si="5"/>
        <v>-44.45879617669852</v>
      </c>
      <c r="T16" s="80">
        <v>66508</v>
      </c>
      <c r="U16" s="15">
        <f t="shared" si="1"/>
        <v>1433.3333333333333</v>
      </c>
      <c r="V16" s="80">
        <f t="shared" si="2"/>
        <v>79408</v>
      </c>
      <c r="W16" s="80">
        <v>15980</v>
      </c>
      <c r="X16" s="81">
        <f t="shared" si="3"/>
        <v>19026</v>
      </c>
    </row>
    <row r="17" spans="1:24" ht="12.75">
      <c r="A17" s="75">
        <v>4</v>
      </c>
      <c r="B17" s="75">
        <v>1</v>
      </c>
      <c r="C17" s="4" t="s">
        <v>68</v>
      </c>
      <c r="D17" s="16" t="s">
        <v>45</v>
      </c>
      <c r="E17" s="16" t="s">
        <v>42</v>
      </c>
      <c r="F17" s="38">
        <v>2</v>
      </c>
      <c r="G17" s="38">
        <v>8</v>
      </c>
      <c r="H17" s="87">
        <v>7877</v>
      </c>
      <c r="I17" s="87">
        <v>17571</v>
      </c>
      <c r="J17" s="86">
        <v>1745</v>
      </c>
      <c r="K17" s="86">
        <v>3809</v>
      </c>
      <c r="L17" s="65">
        <f t="shared" si="4"/>
        <v>-55.170451311820614</v>
      </c>
      <c r="M17" s="15">
        <f t="shared" si="0"/>
        <v>984.625</v>
      </c>
      <c r="N17" s="76">
        <v>8</v>
      </c>
      <c r="O17" s="15">
        <v>11245</v>
      </c>
      <c r="P17" s="15">
        <v>27966</v>
      </c>
      <c r="Q17" s="15">
        <v>2670</v>
      </c>
      <c r="R17" s="15">
        <v>6375</v>
      </c>
      <c r="S17" s="65">
        <f t="shared" si="5"/>
        <v>-59.790459844096404</v>
      </c>
      <c r="T17" s="80">
        <v>28930</v>
      </c>
      <c r="U17" s="15">
        <f t="shared" si="1"/>
        <v>1405.625</v>
      </c>
      <c r="V17" s="80">
        <f t="shared" si="2"/>
        <v>40175</v>
      </c>
      <c r="W17" s="80">
        <v>6593</v>
      </c>
      <c r="X17" s="81">
        <f t="shared" si="3"/>
        <v>9263</v>
      </c>
    </row>
    <row r="18" spans="1:24" ht="13.5" customHeight="1">
      <c r="A18" s="75">
        <v>5</v>
      </c>
      <c r="B18" s="75">
        <v>5</v>
      </c>
      <c r="C18" s="4" t="s">
        <v>70</v>
      </c>
      <c r="D18" s="16" t="s">
        <v>53</v>
      </c>
      <c r="E18" s="16" t="s">
        <v>36</v>
      </c>
      <c r="F18" s="38">
        <v>2</v>
      </c>
      <c r="G18" s="38">
        <v>8</v>
      </c>
      <c r="H18" s="15">
        <v>6945</v>
      </c>
      <c r="I18" s="15">
        <v>12306</v>
      </c>
      <c r="J18" s="15">
        <v>1417</v>
      </c>
      <c r="K18" s="15">
        <v>2540</v>
      </c>
      <c r="L18" s="65">
        <f t="shared" si="4"/>
        <v>-43.564115065821554</v>
      </c>
      <c r="M18" s="15">
        <f t="shared" si="0"/>
        <v>868.125</v>
      </c>
      <c r="N18" s="76">
        <v>8</v>
      </c>
      <c r="O18" s="23">
        <v>10751</v>
      </c>
      <c r="P18" s="23">
        <v>19427</v>
      </c>
      <c r="Q18" s="23">
        <v>2359</v>
      </c>
      <c r="R18" s="23">
        <v>4211</v>
      </c>
      <c r="S18" s="65">
        <f t="shared" si="5"/>
        <v>-44.659494517938946</v>
      </c>
      <c r="T18" s="80">
        <v>20377</v>
      </c>
      <c r="U18" s="15">
        <f t="shared" si="1"/>
        <v>1343.875</v>
      </c>
      <c r="V18" s="80">
        <f t="shared" si="2"/>
        <v>31128</v>
      </c>
      <c r="W18" s="80">
        <v>4453</v>
      </c>
      <c r="X18" s="81">
        <f t="shared" si="3"/>
        <v>6812</v>
      </c>
    </row>
    <row r="19" spans="1:24" ht="12.75">
      <c r="A19" s="75">
        <v>6</v>
      </c>
      <c r="B19" s="75">
        <v>4</v>
      </c>
      <c r="C19" s="4" t="s">
        <v>63</v>
      </c>
      <c r="D19" s="16" t="s">
        <v>54</v>
      </c>
      <c r="E19" s="16" t="s">
        <v>36</v>
      </c>
      <c r="F19" s="38">
        <v>6</v>
      </c>
      <c r="G19" s="38">
        <v>13</v>
      </c>
      <c r="H19" s="15">
        <v>4511</v>
      </c>
      <c r="I19" s="15">
        <v>12171</v>
      </c>
      <c r="J19" s="86">
        <v>742</v>
      </c>
      <c r="K19" s="86">
        <v>2012</v>
      </c>
      <c r="L19" s="65">
        <f t="shared" si="4"/>
        <v>-62.93648837400378</v>
      </c>
      <c r="M19" s="15">
        <f t="shared" si="0"/>
        <v>347</v>
      </c>
      <c r="N19" s="76">
        <v>13</v>
      </c>
      <c r="O19" s="23">
        <v>6076</v>
      </c>
      <c r="P19" s="23">
        <v>19911</v>
      </c>
      <c r="Q19" s="23">
        <v>1042</v>
      </c>
      <c r="R19" s="23">
        <v>3372</v>
      </c>
      <c r="S19" s="65">
        <f t="shared" si="5"/>
        <v>-69.48420471096378</v>
      </c>
      <c r="T19" s="80">
        <v>150093</v>
      </c>
      <c r="U19" s="15">
        <f t="shared" si="1"/>
        <v>467.38461538461536</v>
      </c>
      <c r="V19" s="80">
        <f t="shared" si="2"/>
        <v>156169</v>
      </c>
      <c r="W19" s="80">
        <v>26350</v>
      </c>
      <c r="X19" s="81">
        <f t="shared" si="3"/>
        <v>27392</v>
      </c>
    </row>
    <row r="20" spans="1:24" ht="12.75">
      <c r="A20" s="75">
        <v>7</v>
      </c>
      <c r="B20" s="75">
        <v>6</v>
      </c>
      <c r="C20" s="4" t="s">
        <v>64</v>
      </c>
      <c r="D20" s="16" t="s">
        <v>53</v>
      </c>
      <c r="E20" s="16" t="s">
        <v>36</v>
      </c>
      <c r="F20" s="38">
        <v>5</v>
      </c>
      <c r="G20" s="38">
        <v>9</v>
      </c>
      <c r="H20" s="15">
        <v>3804</v>
      </c>
      <c r="I20" s="15">
        <v>9429</v>
      </c>
      <c r="J20" s="80">
        <v>871</v>
      </c>
      <c r="K20" s="80">
        <v>2087</v>
      </c>
      <c r="L20" s="65">
        <f t="shared" si="4"/>
        <v>-59.65637925548838</v>
      </c>
      <c r="M20" s="15">
        <f t="shared" si="0"/>
        <v>422.6666666666667</v>
      </c>
      <c r="N20" s="39">
        <v>9</v>
      </c>
      <c r="O20" s="15">
        <v>5252</v>
      </c>
      <c r="P20" s="15">
        <v>13631</v>
      </c>
      <c r="Q20" s="15">
        <v>1261</v>
      </c>
      <c r="R20" s="15">
        <v>3115</v>
      </c>
      <c r="S20" s="65">
        <f t="shared" si="5"/>
        <v>-61.47017827011958</v>
      </c>
      <c r="T20" s="80">
        <v>230775</v>
      </c>
      <c r="U20" s="15">
        <f t="shared" si="1"/>
        <v>583.5555555555555</v>
      </c>
      <c r="V20" s="80">
        <f t="shared" si="2"/>
        <v>236027</v>
      </c>
      <c r="W20" s="80">
        <v>54526</v>
      </c>
      <c r="X20" s="81">
        <f t="shared" si="3"/>
        <v>55787</v>
      </c>
    </row>
    <row r="21" spans="1:24" ht="12.75">
      <c r="A21" s="75">
        <v>8</v>
      </c>
      <c r="B21" s="75" t="s">
        <v>50</v>
      </c>
      <c r="C21" s="4" t="s">
        <v>71</v>
      </c>
      <c r="D21" s="16" t="s">
        <v>46</v>
      </c>
      <c r="E21" s="16" t="s">
        <v>42</v>
      </c>
      <c r="F21" s="38">
        <v>1</v>
      </c>
      <c r="G21" s="38">
        <v>2</v>
      </c>
      <c r="H21" s="15">
        <v>2909</v>
      </c>
      <c r="I21" s="15"/>
      <c r="J21" s="15">
        <v>607</v>
      </c>
      <c r="K21" s="15"/>
      <c r="L21" s="65"/>
      <c r="M21" s="15">
        <f t="shared" si="0"/>
        <v>1454.5</v>
      </c>
      <c r="N21" s="76">
        <v>2</v>
      </c>
      <c r="O21" s="15">
        <v>4313</v>
      </c>
      <c r="P21" s="15"/>
      <c r="Q21" s="15">
        <v>942</v>
      </c>
      <c r="R21" s="15"/>
      <c r="S21" s="67"/>
      <c r="T21" s="80"/>
      <c r="U21" s="15">
        <f t="shared" si="1"/>
        <v>2156.5</v>
      </c>
      <c r="V21" s="80">
        <f t="shared" si="2"/>
        <v>4313</v>
      </c>
      <c r="W21" s="80"/>
      <c r="X21" s="81">
        <f t="shared" si="3"/>
        <v>942</v>
      </c>
    </row>
    <row r="22" spans="1:24" ht="12.75">
      <c r="A22" s="75">
        <v>9</v>
      </c>
      <c r="B22" s="75">
        <v>8</v>
      </c>
      <c r="C22" s="4" t="s">
        <v>59</v>
      </c>
      <c r="D22" s="16" t="s">
        <v>46</v>
      </c>
      <c r="E22" s="16" t="s">
        <v>44</v>
      </c>
      <c r="F22" s="38">
        <v>8</v>
      </c>
      <c r="G22" s="38">
        <v>8</v>
      </c>
      <c r="H22" s="15">
        <v>2306</v>
      </c>
      <c r="I22" s="15">
        <v>3988</v>
      </c>
      <c r="J22" s="23">
        <v>542</v>
      </c>
      <c r="K22" s="23">
        <v>844</v>
      </c>
      <c r="L22" s="65">
        <f>(H22/I22*100)-100</f>
        <v>-42.1765295887663</v>
      </c>
      <c r="M22" s="15">
        <f t="shared" si="0"/>
        <v>288.25</v>
      </c>
      <c r="N22" s="76">
        <v>8</v>
      </c>
      <c r="O22" s="15">
        <v>3804</v>
      </c>
      <c r="P22" s="15">
        <v>6047</v>
      </c>
      <c r="Q22" s="15">
        <v>908</v>
      </c>
      <c r="R22" s="15">
        <v>1293</v>
      </c>
      <c r="S22" s="65">
        <f>(O22/P22*100)-100</f>
        <v>-37.09277327600463</v>
      </c>
      <c r="T22" s="89">
        <v>226978</v>
      </c>
      <c r="U22" s="15">
        <f t="shared" si="1"/>
        <v>475.5</v>
      </c>
      <c r="V22" s="80">
        <f t="shared" si="2"/>
        <v>230782</v>
      </c>
      <c r="W22" s="80">
        <v>52971</v>
      </c>
      <c r="X22" s="81">
        <f t="shared" si="3"/>
        <v>53879</v>
      </c>
    </row>
    <row r="23" spans="1:24" ht="12.75">
      <c r="A23" s="75">
        <v>10</v>
      </c>
      <c r="B23" s="75">
        <v>7</v>
      </c>
      <c r="C23" s="4" t="s">
        <v>65</v>
      </c>
      <c r="D23" s="16" t="s">
        <v>43</v>
      </c>
      <c r="E23" s="16" t="s">
        <v>44</v>
      </c>
      <c r="F23" s="38">
        <v>5</v>
      </c>
      <c r="G23" s="38">
        <v>5</v>
      </c>
      <c r="H23" s="25">
        <v>1963</v>
      </c>
      <c r="I23" s="25">
        <v>4367</v>
      </c>
      <c r="J23" s="90">
        <v>426</v>
      </c>
      <c r="K23" s="90">
        <v>930</v>
      </c>
      <c r="L23" s="65">
        <f>(H23/I23*100)-100</f>
        <v>-55.04923288298603</v>
      </c>
      <c r="M23" s="15">
        <f t="shared" si="0"/>
        <v>392.6</v>
      </c>
      <c r="N23" s="76">
        <v>5</v>
      </c>
      <c r="O23" s="79">
        <v>3344</v>
      </c>
      <c r="P23" s="79">
        <v>7014</v>
      </c>
      <c r="Q23" s="79">
        <v>779</v>
      </c>
      <c r="R23" s="79">
        <v>1550</v>
      </c>
      <c r="S23" s="65">
        <f>(O23/P23*100)-100</f>
        <v>-52.32392358140861</v>
      </c>
      <c r="T23" s="80">
        <v>50861</v>
      </c>
      <c r="U23" s="15">
        <f t="shared" si="1"/>
        <v>668.8</v>
      </c>
      <c r="V23" s="80">
        <f t="shared" si="2"/>
        <v>54205</v>
      </c>
      <c r="W23" s="80">
        <v>11519</v>
      </c>
      <c r="X23" s="81">
        <f t="shared" si="3"/>
        <v>12298</v>
      </c>
    </row>
    <row r="24" spans="1:24" ht="12.75">
      <c r="A24" s="75">
        <v>11</v>
      </c>
      <c r="B24" s="75" t="s">
        <v>50</v>
      </c>
      <c r="C24" s="4" t="s">
        <v>72</v>
      </c>
      <c r="D24" s="16" t="s">
        <v>46</v>
      </c>
      <c r="E24" s="16" t="s">
        <v>47</v>
      </c>
      <c r="F24" s="38">
        <v>1</v>
      </c>
      <c r="G24" s="38">
        <v>1</v>
      </c>
      <c r="H24" s="25">
        <v>1213</v>
      </c>
      <c r="I24" s="25"/>
      <c r="J24" s="25">
        <v>242</v>
      </c>
      <c r="K24" s="25"/>
      <c r="L24" s="65"/>
      <c r="M24" s="15">
        <f t="shared" si="0"/>
        <v>1213</v>
      </c>
      <c r="N24" s="76">
        <v>1</v>
      </c>
      <c r="O24" s="15">
        <v>2073</v>
      </c>
      <c r="P24" s="15"/>
      <c r="Q24" s="15">
        <v>441</v>
      </c>
      <c r="R24" s="15"/>
      <c r="S24" s="65"/>
      <c r="T24" s="80"/>
      <c r="U24" s="15">
        <f t="shared" si="1"/>
        <v>2073</v>
      </c>
      <c r="V24" s="80">
        <f t="shared" si="2"/>
        <v>2073</v>
      </c>
      <c r="W24" s="80"/>
      <c r="X24" s="81">
        <f t="shared" si="3"/>
        <v>441</v>
      </c>
    </row>
    <row r="25" spans="1:24" ht="12.75" customHeight="1">
      <c r="A25" s="52">
        <v>12</v>
      </c>
      <c r="B25" s="75">
        <v>9</v>
      </c>
      <c r="C25" s="4" t="s">
        <v>66</v>
      </c>
      <c r="D25" s="16" t="s">
        <v>51</v>
      </c>
      <c r="E25" s="16" t="s">
        <v>52</v>
      </c>
      <c r="F25" s="38">
        <v>4</v>
      </c>
      <c r="G25" s="38">
        <v>6</v>
      </c>
      <c r="H25" s="25">
        <v>1361</v>
      </c>
      <c r="I25" s="25">
        <v>2962</v>
      </c>
      <c r="J25" s="25">
        <v>326</v>
      </c>
      <c r="K25" s="25">
        <v>689</v>
      </c>
      <c r="L25" s="65">
        <f>(H25/I25*100)-100</f>
        <v>-54.051316677920326</v>
      </c>
      <c r="M25" s="15">
        <f t="shared" si="0"/>
        <v>226.83333333333334</v>
      </c>
      <c r="N25" s="76">
        <v>6</v>
      </c>
      <c r="O25" s="15">
        <v>1802</v>
      </c>
      <c r="P25" s="15">
        <v>4065</v>
      </c>
      <c r="Q25" s="25">
        <v>463</v>
      </c>
      <c r="R25" s="25">
        <v>983</v>
      </c>
      <c r="S25" s="67">
        <f>(O25/P25*100)-100</f>
        <v>-55.67035670356704</v>
      </c>
      <c r="T25" s="82">
        <v>26543</v>
      </c>
      <c r="U25" s="15">
        <f t="shared" si="1"/>
        <v>300.3333333333333</v>
      </c>
      <c r="V25" s="80">
        <f t="shared" si="2"/>
        <v>28345</v>
      </c>
      <c r="W25" s="80">
        <v>6572</v>
      </c>
      <c r="X25" s="81">
        <f t="shared" si="3"/>
        <v>7035</v>
      </c>
    </row>
    <row r="26" spans="1:24" ht="12.75" customHeight="1">
      <c r="A26" s="75">
        <v>13</v>
      </c>
      <c r="B26" s="75">
        <v>11</v>
      </c>
      <c r="C26" s="4" t="s">
        <v>58</v>
      </c>
      <c r="D26" s="16" t="s">
        <v>46</v>
      </c>
      <c r="E26" s="16" t="s">
        <v>47</v>
      </c>
      <c r="F26" s="38">
        <v>9</v>
      </c>
      <c r="G26" s="38">
        <v>2</v>
      </c>
      <c r="H26" s="15">
        <v>814</v>
      </c>
      <c r="I26" s="15">
        <v>1394</v>
      </c>
      <c r="J26" s="23">
        <v>157</v>
      </c>
      <c r="K26" s="23">
        <v>279</v>
      </c>
      <c r="L26" s="65">
        <f>(H26/I26*100)-100</f>
        <v>-41.60688665710186</v>
      </c>
      <c r="M26" s="15">
        <f t="shared" si="0"/>
        <v>407</v>
      </c>
      <c r="N26" s="38">
        <v>2</v>
      </c>
      <c r="O26" s="23">
        <v>1600</v>
      </c>
      <c r="P26" s="23">
        <v>2821</v>
      </c>
      <c r="Q26" s="23">
        <v>319</v>
      </c>
      <c r="R26" s="23">
        <v>603</v>
      </c>
      <c r="S26" s="67">
        <f>(O26/P26*100)-100</f>
        <v>-43.28252392768521</v>
      </c>
      <c r="T26" s="82">
        <v>55665</v>
      </c>
      <c r="U26" s="15">
        <f t="shared" si="1"/>
        <v>800</v>
      </c>
      <c r="V26" s="80">
        <f t="shared" si="2"/>
        <v>57265</v>
      </c>
      <c r="W26" s="80">
        <v>11347</v>
      </c>
      <c r="X26" s="81">
        <f t="shared" si="3"/>
        <v>11666</v>
      </c>
    </row>
    <row r="27" spans="1:24" ht="12.75">
      <c r="A27" s="75">
        <v>14</v>
      </c>
      <c r="B27" s="75">
        <v>13</v>
      </c>
      <c r="C27" s="4" t="s">
        <v>56</v>
      </c>
      <c r="D27" s="16" t="s">
        <v>43</v>
      </c>
      <c r="E27" s="16" t="s">
        <v>44</v>
      </c>
      <c r="F27" s="38">
        <v>9</v>
      </c>
      <c r="G27" s="38">
        <v>6</v>
      </c>
      <c r="H27" s="25">
        <v>800</v>
      </c>
      <c r="I27" s="25">
        <v>1078</v>
      </c>
      <c r="J27" s="25">
        <v>151</v>
      </c>
      <c r="K27" s="25">
        <v>222</v>
      </c>
      <c r="L27" s="65">
        <f>(H27/I27*100)-100</f>
        <v>-25.788497217068652</v>
      </c>
      <c r="M27" s="15">
        <f t="shared" si="0"/>
        <v>133.33333333333334</v>
      </c>
      <c r="N27" s="38">
        <v>6</v>
      </c>
      <c r="O27" s="15">
        <v>1371</v>
      </c>
      <c r="P27" s="15">
        <v>1721</v>
      </c>
      <c r="Q27" s="15">
        <v>266</v>
      </c>
      <c r="R27" s="15">
        <v>353</v>
      </c>
      <c r="S27" s="67">
        <f>(O27/P27*100)-100</f>
        <v>-20.33701336432307</v>
      </c>
      <c r="T27" s="25">
        <v>97078</v>
      </c>
      <c r="U27" s="15">
        <f t="shared" si="1"/>
        <v>228.5</v>
      </c>
      <c r="V27" s="80">
        <f t="shared" si="2"/>
        <v>98449</v>
      </c>
      <c r="W27" s="82">
        <v>21576</v>
      </c>
      <c r="X27" s="81">
        <f t="shared" si="3"/>
        <v>21842</v>
      </c>
    </row>
    <row r="28" spans="1:24" ht="12.75">
      <c r="A28" s="75">
        <v>15</v>
      </c>
      <c r="B28" s="75">
        <v>10</v>
      </c>
      <c r="C28" s="4" t="s">
        <v>61</v>
      </c>
      <c r="D28" s="16" t="s">
        <v>45</v>
      </c>
      <c r="E28" s="16" t="s">
        <v>42</v>
      </c>
      <c r="F28" s="38">
        <v>7</v>
      </c>
      <c r="G28" s="38">
        <v>6</v>
      </c>
      <c r="H28" s="25">
        <v>1045</v>
      </c>
      <c r="I28" s="25">
        <v>2027</v>
      </c>
      <c r="J28" s="87">
        <v>181</v>
      </c>
      <c r="K28" s="87">
        <v>462</v>
      </c>
      <c r="L28" s="65">
        <f>(H28/I28*100)-100</f>
        <v>-48.44597927972373</v>
      </c>
      <c r="M28" s="15">
        <f t="shared" si="0"/>
        <v>174.16666666666666</v>
      </c>
      <c r="N28" s="38">
        <v>6</v>
      </c>
      <c r="O28" s="23">
        <v>1255</v>
      </c>
      <c r="P28" s="23">
        <v>3529</v>
      </c>
      <c r="Q28" s="23">
        <v>229</v>
      </c>
      <c r="R28" s="23">
        <v>819</v>
      </c>
      <c r="S28" s="67">
        <f>(O28/P28*100)-100</f>
        <v>-64.43751771039955</v>
      </c>
      <c r="T28" s="80">
        <v>80275</v>
      </c>
      <c r="U28" s="15">
        <f t="shared" si="1"/>
        <v>209.16666666666666</v>
      </c>
      <c r="V28" s="80">
        <f t="shared" si="2"/>
        <v>81530</v>
      </c>
      <c r="W28" s="82">
        <v>18713</v>
      </c>
      <c r="X28" s="81">
        <f t="shared" si="3"/>
        <v>18942</v>
      </c>
    </row>
    <row r="29" spans="1:24" ht="12.75">
      <c r="A29" s="75">
        <v>16</v>
      </c>
      <c r="B29" s="75" t="s">
        <v>50</v>
      </c>
      <c r="C29" s="4" t="s">
        <v>73</v>
      </c>
      <c r="D29" s="16" t="s">
        <v>46</v>
      </c>
      <c r="E29" s="16" t="s">
        <v>47</v>
      </c>
      <c r="F29" s="38">
        <v>1</v>
      </c>
      <c r="G29" s="38">
        <v>1</v>
      </c>
      <c r="H29" s="25">
        <v>438</v>
      </c>
      <c r="I29" s="25"/>
      <c r="J29" s="15">
        <v>92</v>
      </c>
      <c r="K29" s="15"/>
      <c r="L29" s="65"/>
      <c r="M29" s="15">
        <f t="shared" si="0"/>
        <v>438</v>
      </c>
      <c r="N29" s="38">
        <v>1</v>
      </c>
      <c r="O29" s="23">
        <v>978</v>
      </c>
      <c r="P29" s="23"/>
      <c r="Q29" s="15">
        <v>214</v>
      </c>
      <c r="R29" s="15"/>
      <c r="S29" s="67"/>
      <c r="T29" s="80">
        <v>314</v>
      </c>
      <c r="U29" s="15">
        <f t="shared" si="1"/>
        <v>978</v>
      </c>
      <c r="V29" s="80">
        <f t="shared" si="2"/>
        <v>1292</v>
      </c>
      <c r="W29" s="82">
        <v>332</v>
      </c>
      <c r="X29" s="81">
        <f t="shared" si="3"/>
        <v>546</v>
      </c>
    </row>
    <row r="30" spans="1:24" ht="12.75">
      <c r="A30" s="75">
        <v>17</v>
      </c>
      <c r="B30" s="75">
        <v>15</v>
      </c>
      <c r="C30" s="4" t="s">
        <v>55</v>
      </c>
      <c r="D30" s="16" t="s">
        <v>53</v>
      </c>
      <c r="E30" s="16" t="s">
        <v>36</v>
      </c>
      <c r="F30" s="38">
        <v>13</v>
      </c>
      <c r="G30" s="38">
        <v>10</v>
      </c>
      <c r="H30" s="15">
        <v>391</v>
      </c>
      <c r="I30" s="15">
        <v>874</v>
      </c>
      <c r="J30" s="25">
        <v>95</v>
      </c>
      <c r="K30" s="25">
        <v>188</v>
      </c>
      <c r="L30" s="65">
        <f>(H30/I30*100)-100</f>
        <v>-55.26315789473684</v>
      </c>
      <c r="M30" s="15">
        <f t="shared" si="0"/>
        <v>39.1</v>
      </c>
      <c r="N30" s="39">
        <v>10</v>
      </c>
      <c r="O30" s="15">
        <v>673</v>
      </c>
      <c r="P30" s="15">
        <v>1592</v>
      </c>
      <c r="Q30" s="15">
        <v>169</v>
      </c>
      <c r="R30" s="15">
        <v>358</v>
      </c>
      <c r="S30" s="65">
        <f>(O30/P30*100)-100</f>
        <v>-57.72613065326633</v>
      </c>
      <c r="T30" s="88">
        <v>133468</v>
      </c>
      <c r="U30" s="15">
        <f t="shared" si="1"/>
        <v>67.3</v>
      </c>
      <c r="V30" s="80">
        <f t="shared" si="2"/>
        <v>134141</v>
      </c>
      <c r="W30" s="80">
        <v>34176</v>
      </c>
      <c r="X30" s="81">
        <f t="shared" si="3"/>
        <v>34345</v>
      </c>
    </row>
    <row r="31" spans="1:24" ht="12.75">
      <c r="A31" s="75">
        <v>18</v>
      </c>
      <c r="B31" s="75">
        <v>14</v>
      </c>
      <c r="C31" s="4" t="s">
        <v>57</v>
      </c>
      <c r="D31" s="16" t="s">
        <v>54</v>
      </c>
      <c r="E31" s="16" t="s">
        <v>36</v>
      </c>
      <c r="F31" s="38">
        <v>9</v>
      </c>
      <c r="G31" s="38">
        <v>8</v>
      </c>
      <c r="H31" s="25">
        <v>540</v>
      </c>
      <c r="I31" s="25">
        <v>723</v>
      </c>
      <c r="J31" s="25">
        <v>156</v>
      </c>
      <c r="K31" s="25">
        <v>162</v>
      </c>
      <c r="L31" s="65">
        <f>(H31/I31*100)-100</f>
        <v>-25.31120331950207</v>
      </c>
      <c r="M31" s="15">
        <f t="shared" si="0"/>
        <v>67.5</v>
      </c>
      <c r="N31" s="38">
        <v>8</v>
      </c>
      <c r="O31" s="15">
        <v>592</v>
      </c>
      <c r="P31" s="15">
        <v>1673</v>
      </c>
      <c r="Q31" s="15">
        <v>167</v>
      </c>
      <c r="R31" s="15">
        <v>382</v>
      </c>
      <c r="S31" s="67">
        <f>(O31/P31*100)-100</f>
        <v>-64.61446503287507</v>
      </c>
      <c r="T31" s="93">
        <v>53650</v>
      </c>
      <c r="U31" s="15">
        <f t="shared" si="1"/>
        <v>74</v>
      </c>
      <c r="V31" s="80">
        <f t="shared" si="2"/>
        <v>54242</v>
      </c>
      <c r="W31" s="80">
        <v>13258</v>
      </c>
      <c r="X31" s="81">
        <f t="shared" si="3"/>
        <v>13425</v>
      </c>
    </row>
    <row r="32" spans="1:24" ht="12.75">
      <c r="A32" s="75">
        <v>19</v>
      </c>
      <c r="B32" s="52">
        <v>12</v>
      </c>
      <c r="C32" s="4" t="s">
        <v>60</v>
      </c>
      <c r="D32" s="16" t="s">
        <v>51</v>
      </c>
      <c r="E32" s="16" t="s">
        <v>52</v>
      </c>
      <c r="F32" s="38">
        <v>8</v>
      </c>
      <c r="G32" s="38">
        <v>6</v>
      </c>
      <c r="H32" s="15">
        <v>478</v>
      </c>
      <c r="I32" s="15">
        <v>1454</v>
      </c>
      <c r="J32" s="92">
        <v>109</v>
      </c>
      <c r="K32" s="92">
        <v>389</v>
      </c>
      <c r="L32" s="65">
        <f>(H32/I32*100)-100</f>
        <v>-67.1251719394773</v>
      </c>
      <c r="M32" s="15">
        <f t="shared" si="0"/>
        <v>79.66666666666667</v>
      </c>
      <c r="N32" s="39">
        <v>6</v>
      </c>
      <c r="O32" s="15">
        <v>540</v>
      </c>
      <c r="P32" s="15">
        <v>2086</v>
      </c>
      <c r="Q32" s="15">
        <v>124</v>
      </c>
      <c r="R32" s="15">
        <v>548</v>
      </c>
      <c r="S32" s="67">
        <f>(O32/P32*100)-100</f>
        <v>-74.11313518696069</v>
      </c>
      <c r="T32" s="88">
        <v>65218</v>
      </c>
      <c r="U32" s="15">
        <f t="shared" si="1"/>
        <v>90</v>
      </c>
      <c r="V32" s="80">
        <f t="shared" si="2"/>
        <v>65758</v>
      </c>
      <c r="W32" s="80">
        <v>15493</v>
      </c>
      <c r="X32" s="81">
        <f t="shared" si="3"/>
        <v>15617</v>
      </c>
    </row>
    <row r="33" spans="1:24" ht="13.5" thickBot="1">
      <c r="A33" s="51">
        <v>20</v>
      </c>
      <c r="B33" s="75">
        <v>17</v>
      </c>
      <c r="C33" s="4" t="s">
        <v>62</v>
      </c>
      <c r="D33" s="16" t="s">
        <v>43</v>
      </c>
      <c r="E33" s="16" t="s">
        <v>44</v>
      </c>
      <c r="F33" s="38">
        <v>7</v>
      </c>
      <c r="G33" s="38">
        <v>4</v>
      </c>
      <c r="H33" s="15">
        <v>365</v>
      </c>
      <c r="I33" s="15">
        <v>474</v>
      </c>
      <c r="J33" s="15">
        <v>98</v>
      </c>
      <c r="K33" s="15">
        <v>106</v>
      </c>
      <c r="L33" s="65">
        <f>(H33/I33*100)-100</f>
        <v>-22.995780590717303</v>
      </c>
      <c r="M33" s="15">
        <f t="shared" si="0"/>
        <v>91.25</v>
      </c>
      <c r="N33" s="76">
        <v>4</v>
      </c>
      <c r="O33" s="23">
        <v>371</v>
      </c>
      <c r="P33" s="23">
        <v>854</v>
      </c>
      <c r="Q33" s="23">
        <v>100</v>
      </c>
      <c r="R33" s="23">
        <v>194</v>
      </c>
      <c r="S33" s="67">
        <f>(O33/P33*100)-100</f>
        <v>-56.55737704918033</v>
      </c>
      <c r="T33" s="88">
        <v>14970</v>
      </c>
      <c r="U33" s="15">
        <f t="shared" si="1"/>
        <v>92.75</v>
      </c>
      <c r="V33" s="80">
        <f t="shared" si="2"/>
        <v>15341</v>
      </c>
      <c r="W33" s="80">
        <v>3549</v>
      </c>
      <c r="X33" s="81">
        <f t="shared" si="3"/>
        <v>3649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123</v>
      </c>
      <c r="H34" s="32">
        <f>SUM(H14:H33)</f>
        <v>71500</v>
      </c>
      <c r="I34" s="32">
        <v>101174</v>
      </c>
      <c r="J34" s="32">
        <f>SUM(J14:J33)</f>
        <v>15252</v>
      </c>
      <c r="K34" s="32">
        <v>21419</v>
      </c>
      <c r="L34" s="71">
        <f>(H34/I34*100)-100</f>
        <v>-29.329669677980505</v>
      </c>
      <c r="M34" s="33">
        <f t="shared" si="0"/>
        <v>581.30081300813</v>
      </c>
      <c r="N34" s="35">
        <f>SUM(N14:N33)</f>
        <v>123</v>
      </c>
      <c r="O34" s="32">
        <f>SUM(O14:O33)</f>
        <v>108150</v>
      </c>
      <c r="P34" s="32">
        <v>158076</v>
      </c>
      <c r="Q34" s="32">
        <f>SUM(Q14:Q33)</f>
        <v>24490</v>
      </c>
      <c r="R34" s="32">
        <v>34743</v>
      </c>
      <c r="S34" s="71">
        <f>(O34/P34*100)-100</f>
        <v>-31.58354209367647</v>
      </c>
      <c r="T34" s="83">
        <f>SUM(T14:T33)</f>
        <v>1327149</v>
      </c>
      <c r="U34" s="33">
        <f t="shared" si="1"/>
        <v>879.2682926829268</v>
      </c>
      <c r="V34" s="85">
        <f>SUM(V14:V33)</f>
        <v>1435299</v>
      </c>
      <c r="W34" s="84">
        <f>SUM(W14:W33)</f>
        <v>303588</v>
      </c>
      <c r="X34" s="36">
        <f>SUM(X14:X33)</f>
        <v>328078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08 - May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REPORT'!X4</f>
        <v>0.7348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07 -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39947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STAR TREK</v>
      </c>
      <c r="D14" s="4" t="str">
        <f>'WEEKLY COMPETITIVE REPORT'!D14</f>
        <v>PAR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5</v>
      </c>
      <c r="H14" s="15">
        <f>'WEEKLY COMPETITIVE REPORT'!H14/X4</f>
        <v>18183.17909635275</v>
      </c>
      <c r="I14" s="15">
        <f>'WEEKLY COMPETITIVE REPORT'!I14/X4</f>
        <v>0</v>
      </c>
      <c r="J14" s="23">
        <f>'WEEKLY COMPETITIVE REPORT'!J14</f>
        <v>2736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3636.6358192705497</v>
      </c>
      <c r="N14" s="38">
        <f>'WEEKLY COMPETITIVE REPORT'!N14</f>
        <v>5</v>
      </c>
      <c r="O14" s="15">
        <f>'WEEKLY COMPETITIVE REPORT'!O14/X4</f>
        <v>32898.7479586282</v>
      </c>
      <c r="P14" s="15">
        <f>'WEEKLY COMPETITIVE REPORT'!P14/X4</f>
        <v>0</v>
      </c>
      <c r="Q14" s="23">
        <f>'WEEKLY COMPETITIVE REPORT'!Q14</f>
        <v>5445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4114.044637996733</v>
      </c>
      <c r="U14" s="15">
        <f aca="true" t="shared" si="1" ref="U14:U20">O14/N14</f>
        <v>6579.74959172564</v>
      </c>
      <c r="V14" s="26">
        <f aca="true" t="shared" si="2" ref="V14:V20">O14+T14</f>
        <v>37012.79259662493</v>
      </c>
      <c r="W14" s="23">
        <f>'WEEKLY COMPETITIVE REPORT'!W14</f>
        <v>950</v>
      </c>
      <c r="X14" s="57">
        <f>'WEEKLY COMPETITIVE REPORT'!X14</f>
        <v>6395</v>
      </c>
    </row>
    <row r="15" spans="1:24" ht="12.75">
      <c r="A15" s="51">
        <v>2</v>
      </c>
      <c r="B15" s="4">
        <f>'WEEKLY COMPETITIVE REPORT'!B15</f>
        <v>3</v>
      </c>
      <c r="C15" s="4" t="str">
        <f>'WEEKLY COMPETITIVE REPORT'!C15</f>
        <v>17 AGAIN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2</v>
      </c>
      <c r="G15" s="38">
        <f>'WEEKLY COMPETITIVE REPORT'!G15</f>
        <v>6</v>
      </c>
      <c r="H15" s="15">
        <f>'WEEKLY COMPETITIVE REPORT'!H15/X4</f>
        <v>15733.532934131736</v>
      </c>
      <c r="I15" s="15">
        <f>'WEEKLY COMPETITIVE REPORT'!I15/X4</f>
        <v>18731.627653783344</v>
      </c>
      <c r="J15" s="23">
        <f>'WEEKLY COMPETITIVE REPORT'!J15</f>
        <v>2601</v>
      </c>
      <c r="K15" s="23">
        <f>'WEEKLY COMPETITIVE REPORT'!K15</f>
        <v>3053</v>
      </c>
      <c r="L15" s="65">
        <f>'WEEKLY COMPETITIVE REPORT'!L15</f>
        <v>-16.005521650682937</v>
      </c>
      <c r="M15" s="15">
        <f t="shared" si="0"/>
        <v>2622.255489021956</v>
      </c>
      <c r="N15" s="38">
        <f>'WEEKLY COMPETITIVE REPORT'!N15</f>
        <v>6</v>
      </c>
      <c r="O15" s="15">
        <f>'WEEKLY COMPETITIVE REPORT'!O15/X4</f>
        <v>20462.71094175286</v>
      </c>
      <c r="P15" s="15">
        <f>'WEEKLY COMPETITIVE REPORT'!P15/X4</f>
        <v>29222.917800762112</v>
      </c>
      <c r="Q15" s="23">
        <f>'WEEKLY COMPETITIVE REPORT'!Q15</f>
        <v>3546</v>
      </c>
      <c r="R15" s="23">
        <f>'WEEKLY COMPETITIVE REPORT'!R15</f>
        <v>5021</v>
      </c>
      <c r="S15" s="65">
        <f>'WEEKLY COMPETITIVE REPORT'!S15</f>
        <v>-29.977180645461743</v>
      </c>
      <c r="T15" s="15">
        <f>'WEEKLY COMPETITIVE REPORT'!T15/X4</f>
        <v>30515.786608600978</v>
      </c>
      <c r="U15" s="15">
        <f t="shared" si="1"/>
        <v>3410.4518236254767</v>
      </c>
      <c r="V15" s="26">
        <f t="shared" si="2"/>
        <v>50978.49755035384</v>
      </c>
      <c r="W15" s="23">
        <f>'WEEKLY COMPETITIVE REPORT'!W15</f>
        <v>5230</v>
      </c>
      <c r="X15" s="57">
        <f>'WEEKLY COMPETITIVE REPORT'!X15</f>
        <v>8776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I LOVE YOU MAN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3</v>
      </c>
      <c r="G16" s="38">
        <f>'WEEKLY COMPETITIVE REPORT'!G16</f>
        <v>9</v>
      </c>
      <c r="H16" s="15">
        <f>'WEEKLY COMPETITIVE REPORT'!H16/X4</f>
        <v>12000.544365813827</v>
      </c>
      <c r="I16" s="15">
        <f>'WEEKLY COMPETITIVE REPORT'!I16/X4</f>
        <v>21601.79640718563</v>
      </c>
      <c r="J16" s="23">
        <f>'WEEKLY COMPETITIVE REPORT'!J16</f>
        <v>1958</v>
      </c>
      <c r="K16" s="23">
        <f>'WEEKLY COMPETITIVE REPORT'!K16</f>
        <v>3495</v>
      </c>
      <c r="L16" s="65">
        <f>'WEEKLY COMPETITIVE REPORT'!L16</f>
        <v>-44.44654444654444</v>
      </c>
      <c r="M16" s="15">
        <f t="shared" si="0"/>
        <v>1333.3938184237586</v>
      </c>
      <c r="N16" s="38">
        <f>'WEEKLY COMPETITIVE REPORT'!N16</f>
        <v>9</v>
      </c>
      <c r="O16" s="15">
        <f>'WEEKLY COMPETITIVE REPORT'!O16/X4</f>
        <v>17555.797495917257</v>
      </c>
      <c r="P16" s="15">
        <f>'WEEKLY COMPETITIVE REPORT'!P16/X4</f>
        <v>31608.600979858464</v>
      </c>
      <c r="Q16" s="23">
        <f>'WEEKLY COMPETITIVE REPORT'!Q16</f>
        <v>3046</v>
      </c>
      <c r="R16" s="23">
        <f>'WEEKLY COMPETITIVE REPORT'!R16</f>
        <v>5334</v>
      </c>
      <c r="S16" s="65">
        <f>'WEEKLY COMPETITIVE REPORT'!S16</f>
        <v>-44.45879617669852</v>
      </c>
      <c r="T16" s="15">
        <f>'WEEKLY COMPETITIVE REPORT'!T16/X4</f>
        <v>90511.70386499728</v>
      </c>
      <c r="U16" s="15">
        <f t="shared" si="1"/>
        <v>1950.6441662130285</v>
      </c>
      <c r="V16" s="26">
        <f t="shared" si="2"/>
        <v>108067.50136091454</v>
      </c>
      <c r="W16" s="23">
        <f>'WEEKLY COMPETITIVE REPORT'!W16</f>
        <v>15980</v>
      </c>
      <c r="X16" s="57">
        <f>'WEEKLY COMPETITIVE REPORT'!X16</f>
        <v>19026</v>
      </c>
    </row>
    <row r="17" spans="1:24" ht="12.75">
      <c r="A17" s="51">
        <v>4</v>
      </c>
      <c r="B17" s="4">
        <f>'WEEKLY COMPETITIVE REPORT'!B17</f>
        <v>1</v>
      </c>
      <c r="C17" s="4" t="str">
        <f>'WEEKLY COMPETITIVE REPORT'!C17</f>
        <v>X-MEN ORIGINS: WOLVERINE</v>
      </c>
      <c r="D17" s="4" t="str">
        <f>'WEEKLY COMPETITIVE REPORT'!D17</f>
        <v>FOX</v>
      </c>
      <c r="E17" s="4" t="str">
        <f>'WEEKLY COMPETITIVE REPORT'!E17</f>
        <v>CF</v>
      </c>
      <c r="F17" s="38">
        <f>'WEEKLY COMPETITIVE REPORT'!F17</f>
        <v>2</v>
      </c>
      <c r="G17" s="38">
        <f>'WEEKLY COMPETITIVE REPORT'!G17</f>
        <v>8</v>
      </c>
      <c r="H17" s="15">
        <f>'WEEKLY COMPETITIVE REPORT'!H17/X4</f>
        <v>10719.923788786064</v>
      </c>
      <c r="I17" s="15">
        <f>'WEEKLY COMPETITIVE REPORT'!I17/X4</f>
        <v>23912.629286880783</v>
      </c>
      <c r="J17" s="23">
        <f>'WEEKLY COMPETITIVE REPORT'!J17</f>
        <v>1745</v>
      </c>
      <c r="K17" s="23">
        <f>'WEEKLY COMPETITIVE REPORT'!K17</f>
        <v>3809</v>
      </c>
      <c r="L17" s="65">
        <f>'WEEKLY COMPETITIVE REPORT'!L17</f>
        <v>-55.170451311820614</v>
      </c>
      <c r="M17" s="15">
        <f t="shared" si="0"/>
        <v>1339.990473598258</v>
      </c>
      <c r="N17" s="38">
        <f>'WEEKLY COMPETITIVE REPORT'!N17</f>
        <v>8</v>
      </c>
      <c r="O17" s="15">
        <f>'WEEKLY COMPETITIVE REPORT'!O17/X4</f>
        <v>15303.483941208491</v>
      </c>
      <c r="P17" s="15">
        <f>'WEEKLY COMPETITIVE REPORT'!P17/X4</f>
        <v>38059.33587370713</v>
      </c>
      <c r="Q17" s="23">
        <f>'WEEKLY COMPETITIVE REPORT'!Q17</f>
        <v>2670</v>
      </c>
      <c r="R17" s="23">
        <f>'WEEKLY COMPETITIVE REPORT'!R17</f>
        <v>6375</v>
      </c>
      <c r="S17" s="65">
        <f>'WEEKLY COMPETITIVE REPORT'!S17</f>
        <v>-59.790459844096404</v>
      </c>
      <c r="T17" s="15">
        <f>'WEEKLY COMPETITIVE REPORT'!T17/X4</f>
        <v>39371.25748502994</v>
      </c>
      <c r="U17" s="15">
        <f t="shared" si="1"/>
        <v>1912.9354926510614</v>
      </c>
      <c r="V17" s="26">
        <f t="shared" si="2"/>
        <v>54674.74142623843</v>
      </c>
      <c r="W17" s="23">
        <f>'WEEKLY COMPETITIVE REPORT'!W17</f>
        <v>6593</v>
      </c>
      <c r="X17" s="57">
        <f>'WEEKLY COMPETITIVE REPORT'!X17</f>
        <v>9263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DUPLICITY</v>
      </c>
      <c r="D18" s="4" t="str">
        <f>'WEEKLY COMPETITIVE REPORT'!D18</f>
        <v>UNI</v>
      </c>
      <c r="E18" s="4" t="str">
        <f>'WEEKLY COMPETITIVE REPORT'!E18</f>
        <v>Karantanija</v>
      </c>
      <c r="F18" s="38">
        <f>'WEEKLY COMPETITIVE REPORT'!F18</f>
        <v>2</v>
      </c>
      <c r="G18" s="38">
        <f>'WEEKLY COMPETITIVE REPORT'!G18</f>
        <v>8</v>
      </c>
      <c r="H18" s="15">
        <f>'WEEKLY COMPETITIVE REPORT'!H18/X4</f>
        <v>9451.551442569407</v>
      </c>
      <c r="I18" s="15">
        <f>'WEEKLY COMPETITIVE REPORT'!I18/X4</f>
        <v>16747.41426238432</v>
      </c>
      <c r="J18" s="23">
        <f>'WEEKLY COMPETITIVE REPORT'!J18</f>
        <v>1417</v>
      </c>
      <c r="K18" s="23">
        <f>'WEEKLY COMPETITIVE REPORT'!K18</f>
        <v>2540</v>
      </c>
      <c r="L18" s="65">
        <f>'WEEKLY COMPETITIVE REPORT'!L18</f>
        <v>-43.564115065821554</v>
      </c>
      <c r="M18" s="15">
        <f t="shared" si="0"/>
        <v>1181.443930321176</v>
      </c>
      <c r="N18" s="38">
        <f>'WEEKLY COMPETITIVE REPORT'!N18</f>
        <v>8</v>
      </c>
      <c r="O18" s="15">
        <f>'WEEKLY COMPETITIVE REPORT'!O18/X4</f>
        <v>14631.192161132281</v>
      </c>
      <c r="P18" s="15">
        <f>'WEEKLY COMPETITIVE REPORT'!P18/X4</f>
        <v>26438.48666303756</v>
      </c>
      <c r="Q18" s="23">
        <f>'WEEKLY COMPETITIVE REPORT'!Q18</f>
        <v>2359</v>
      </c>
      <c r="R18" s="23">
        <f>'WEEKLY COMPETITIVE REPORT'!R18</f>
        <v>4211</v>
      </c>
      <c r="S18" s="65">
        <f>'WEEKLY COMPETITIVE REPORT'!S18</f>
        <v>-44.659494517938946</v>
      </c>
      <c r="T18" s="15">
        <f>'WEEKLY COMPETITIVE REPORT'!T18/X4</f>
        <v>27731.355470876428</v>
      </c>
      <c r="U18" s="15">
        <f t="shared" si="1"/>
        <v>1828.8990201415352</v>
      </c>
      <c r="V18" s="26">
        <f t="shared" si="2"/>
        <v>42362.54763200871</v>
      </c>
      <c r="W18" s="23">
        <f>'WEEKLY COMPETITIVE REPORT'!W18</f>
        <v>4453</v>
      </c>
      <c r="X18" s="57">
        <f>'WEEKLY COMPETITIVE REPORT'!X18</f>
        <v>6812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MONSTERS vs ALIENS</v>
      </c>
      <c r="D19" s="4" t="str">
        <f>'WEEKLY COMPETITIVE REPORT'!D19</f>
        <v>PAR</v>
      </c>
      <c r="E19" s="4" t="str">
        <f>'WEEKLY COMPETITIVE REPORT'!E19</f>
        <v>Karantanija</v>
      </c>
      <c r="F19" s="38">
        <f>'WEEKLY COMPETITIVE REPORT'!F19</f>
        <v>6</v>
      </c>
      <c r="G19" s="38">
        <f>'WEEKLY COMPETITIVE REPORT'!G19</f>
        <v>13</v>
      </c>
      <c r="H19" s="15">
        <f>'WEEKLY COMPETITIVE REPORT'!H19/X4</f>
        <v>6139.08546543277</v>
      </c>
      <c r="I19" s="15">
        <f>'WEEKLY COMPETITIVE REPORT'!I19/X4</f>
        <v>16563.690800217748</v>
      </c>
      <c r="J19" s="23">
        <f>'WEEKLY COMPETITIVE REPORT'!J19</f>
        <v>742</v>
      </c>
      <c r="K19" s="23">
        <f>'WEEKLY COMPETITIVE REPORT'!K19</f>
        <v>2012</v>
      </c>
      <c r="L19" s="65">
        <f>'WEEKLY COMPETITIVE REPORT'!L19</f>
        <v>-62.93648837400378</v>
      </c>
      <c r="M19" s="15">
        <f t="shared" si="0"/>
        <v>472.2373434948285</v>
      </c>
      <c r="N19" s="38">
        <f>'WEEKLY COMPETITIVE REPORT'!N19</f>
        <v>13</v>
      </c>
      <c r="O19" s="15">
        <f>'WEEKLY COMPETITIVE REPORT'!O19/X4</f>
        <v>8268.916712030485</v>
      </c>
      <c r="P19" s="15">
        <f>'WEEKLY COMPETITIVE REPORT'!P19/X4</f>
        <v>27097.1692977681</v>
      </c>
      <c r="Q19" s="23">
        <f>'WEEKLY COMPETITIVE REPORT'!Q19</f>
        <v>1042</v>
      </c>
      <c r="R19" s="23">
        <f>'WEEKLY COMPETITIVE REPORT'!R19</f>
        <v>3372</v>
      </c>
      <c r="S19" s="65">
        <f>'WEEKLY COMPETITIVE REPORT'!S19</f>
        <v>-69.48420471096378</v>
      </c>
      <c r="T19" s="15">
        <f>'WEEKLY COMPETITIVE REPORT'!T19/X4</f>
        <v>204263.74523679912</v>
      </c>
      <c r="U19" s="15">
        <f t="shared" si="1"/>
        <v>636.0705163100373</v>
      </c>
      <c r="V19" s="26">
        <f t="shared" si="2"/>
        <v>212532.6619488296</v>
      </c>
      <c r="W19" s="23">
        <f>'WEEKLY COMPETITIVE REPORT'!W19</f>
        <v>26350</v>
      </c>
      <c r="X19" s="57">
        <f>'WEEKLY COMPETITIVE REPORT'!X19</f>
        <v>27392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FAST &amp; FURIOUS 4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5</v>
      </c>
      <c r="G20" s="38">
        <f>'WEEKLY COMPETITIVE REPORT'!G20</f>
        <v>9</v>
      </c>
      <c r="H20" s="15">
        <f>'WEEKLY COMPETITIVE REPORT'!H20/X4</f>
        <v>5176.91888949374</v>
      </c>
      <c r="I20" s="15">
        <f>'WEEKLY COMPETITIVE REPORT'!I20/X4</f>
        <v>12832.063146434404</v>
      </c>
      <c r="J20" s="23">
        <f>'WEEKLY COMPETITIVE REPORT'!J20</f>
        <v>871</v>
      </c>
      <c r="K20" s="23">
        <f>'WEEKLY COMPETITIVE REPORT'!K20</f>
        <v>2087</v>
      </c>
      <c r="L20" s="65">
        <f>'WEEKLY COMPETITIVE REPORT'!L20</f>
        <v>-59.65637925548838</v>
      </c>
      <c r="M20" s="15">
        <f t="shared" si="0"/>
        <v>575.2132099437489</v>
      </c>
      <c r="N20" s="38">
        <f>'WEEKLY COMPETITIVE REPORT'!N20</f>
        <v>9</v>
      </c>
      <c r="O20" s="15">
        <f>'WEEKLY COMPETITIVE REPORT'!O20/X4</f>
        <v>7147.523135547088</v>
      </c>
      <c r="P20" s="15">
        <f>'WEEKLY COMPETITIVE REPORT'!P20/X4</f>
        <v>18550.6260206859</v>
      </c>
      <c r="Q20" s="23">
        <f>'WEEKLY COMPETITIVE REPORT'!Q20</f>
        <v>1261</v>
      </c>
      <c r="R20" s="23">
        <f>'WEEKLY COMPETITIVE REPORT'!R20</f>
        <v>3115</v>
      </c>
      <c r="S20" s="65">
        <f>'WEEKLY COMPETITIVE REPORT'!S20</f>
        <v>-61.47017827011958</v>
      </c>
      <c r="T20" s="15">
        <f>'WEEKLY COMPETITIVE REPORT'!T20/X4</f>
        <v>314065.05171475234</v>
      </c>
      <c r="U20" s="15">
        <f t="shared" si="1"/>
        <v>794.1692372830098</v>
      </c>
      <c r="V20" s="26">
        <f t="shared" si="2"/>
        <v>321212.5748502994</v>
      </c>
      <c r="W20" s="23">
        <f>'WEEKLY COMPETITIVE REPORT'!W20</f>
        <v>54526</v>
      </c>
      <c r="X20" s="57">
        <f>'WEEKLY COMPETITIVE REPORT'!X20</f>
        <v>55787</v>
      </c>
    </row>
    <row r="21" spans="1:24" ht="12.75">
      <c r="A21" s="51">
        <v>8</v>
      </c>
      <c r="B21" s="4" t="str">
        <f>'WEEKLY COMPETITIVE REPORT'!B21</f>
        <v>New</v>
      </c>
      <c r="C21" s="4" t="str">
        <f>'WEEKLY COMPETITIVE REPORT'!C21</f>
        <v>TAXI 4</v>
      </c>
      <c r="D21" s="4" t="str">
        <f>'WEEKLY COMPETITIVE REPORT'!D21</f>
        <v>INDEP</v>
      </c>
      <c r="E21" s="4" t="str">
        <f>'WEEKLY COMPETITIVE REPORT'!E21</f>
        <v>CF</v>
      </c>
      <c r="F21" s="38">
        <f>'WEEKLY COMPETITIVE REPORT'!F21</f>
        <v>1</v>
      </c>
      <c r="G21" s="38">
        <f>'WEEKLY COMPETITIVE REPORT'!G21</f>
        <v>2</v>
      </c>
      <c r="H21" s="15">
        <f>'WEEKLY COMPETITIVE REPORT'!H21/X4</f>
        <v>3958.90038105607</v>
      </c>
      <c r="I21" s="15">
        <f>'WEEKLY COMPETITIVE REPORT'!I21/X4</f>
        <v>0</v>
      </c>
      <c r="J21" s="23">
        <f>'WEEKLY COMPETITIVE REPORT'!J21</f>
        <v>607</v>
      </c>
      <c r="K21" s="23">
        <f>'WEEKLY COMPETITIVE REPORT'!K21</f>
        <v>0</v>
      </c>
      <c r="L21" s="65">
        <f>'WEEKLY COMPETITIVE REPORT'!L21</f>
        <v>0</v>
      </c>
      <c r="M21" s="15">
        <f aca="true" t="shared" si="3" ref="M21:M33">H21/G21</f>
        <v>1979.450190528035</v>
      </c>
      <c r="N21" s="38">
        <f>'WEEKLY COMPETITIVE REPORT'!N21</f>
        <v>2</v>
      </c>
      <c r="O21" s="15">
        <f>'WEEKLY COMPETITIVE REPORT'!O21/X4</f>
        <v>5869.624387588459</v>
      </c>
      <c r="P21" s="15">
        <f>'WEEKLY COMPETITIVE REPORT'!P21/X4</f>
        <v>0</v>
      </c>
      <c r="Q21" s="23">
        <f>'WEEKLY COMPETITIVE REPORT'!Q21</f>
        <v>942</v>
      </c>
      <c r="R21" s="23">
        <f>'WEEKLY COMPETITIVE REPORT'!R21</f>
        <v>0</v>
      </c>
      <c r="S21" s="65">
        <f>'WEEKLY COMPETITIVE REPORT'!S21</f>
        <v>0</v>
      </c>
      <c r="T21" s="15">
        <f>'WEEKLY COMPETITIVE REPORT'!T21/X4</f>
        <v>0</v>
      </c>
      <c r="U21" s="15">
        <f aca="true" t="shared" si="4" ref="U21:U33">O21/N21</f>
        <v>2934.8121937942296</v>
      </c>
      <c r="V21" s="26">
        <f aca="true" t="shared" si="5" ref="V21:V33">O21+T21</f>
        <v>5869.624387588459</v>
      </c>
      <c r="W21" s="23">
        <f>'WEEKLY COMPETITIVE REPORT'!W21</f>
        <v>0</v>
      </c>
      <c r="X21" s="57">
        <f>'WEEKLY COMPETITIVE REPORT'!X21</f>
        <v>942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SLUMDOG MILLIONAIRE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8</v>
      </c>
      <c r="G22" s="38">
        <f>'WEEKLY COMPETITIVE REPORT'!G22</f>
        <v>8</v>
      </c>
      <c r="H22" s="15">
        <f>'WEEKLY COMPETITIVE REPORT'!H22/X4</f>
        <v>3138.2689167120307</v>
      </c>
      <c r="I22" s="15">
        <f>'WEEKLY COMPETITIVE REPORT'!I22/X4</f>
        <v>5427.32716385411</v>
      </c>
      <c r="J22" s="23">
        <f>'WEEKLY COMPETITIVE REPORT'!J22</f>
        <v>542</v>
      </c>
      <c r="K22" s="23">
        <f>'WEEKLY COMPETITIVE REPORT'!K22</f>
        <v>844</v>
      </c>
      <c r="L22" s="65">
        <f>'WEEKLY COMPETITIVE REPORT'!L22</f>
        <v>-42.1765295887663</v>
      </c>
      <c r="M22" s="15">
        <f t="shared" si="3"/>
        <v>392.28361458900383</v>
      </c>
      <c r="N22" s="38">
        <f>'WEEKLY COMPETITIVE REPORT'!N22</f>
        <v>8</v>
      </c>
      <c r="O22" s="15">
        <f>'WEEKLY COMPETITIVE REPORT'!O22/X4</f>
        <v>5176.91888949374</v>
      </c>
      <c r="P22" s="15">
        <f>'WEEKLY COMPETITIVE REPORT'!P22/X4</f>
        <v>8229.450190528034</v>
      </c>
      <c r="Q22" s="23">
        <f>'WEEKLY COMPETITIVE REPORT'!Q22</f>
        <v>908</v>
      </c>
      <c r="R22" s="23">
        <f>'WEEKLY COMPETITIVE REPORT'!R22</f>
        <v>1293</v>
      </c>
      <c r="S22" s="65">
        <f>'WEEKLY COMPETITIVE REPORT'!S22</f>
        <v>-37.09277327600463</v>
      </c>
      <c r="T22" s="15">
        <f>'WEEKLY COMPETITIVE REPORT'!T22/X4</f>
        <v>308897.65922700055</v>
      </c>
      <c r="U22" s="15">
        <f t="shared" si="4"/>
        <v>647.1148611867175</v>
      </c>
      <c r="V22" s="26">
        <f t="shared" si="5"/>
        <v>314074.5781164943</v>
      </c>
      <c r="W22" s="23">
        <f>'WEEKLY COMPETITIVE REPORT'!W22</f>
        <v>52971</v>
      </c>
      <c r="X22" s="57">
        <f>'WEEKLY COMPETITIVE REPORT'!X22</f>
        <v>53879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GRAN TORINO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5</v>
      </c>
      <c r="G23" s="38">
        <f>'WEEKLY COMPETITIVE REPORT'!G23</f>
        <v>5</v>
      </c>
      <c r="H23" s="15">
        <f>'WEEKLY COMPETITIVE REPORT'!H23/X4</f>
        <v>2671.475231355471</v>
      </c>
      <c r="I23" s="15">
        <f>'WEEKLY COMPETITIVE REPORT'!I23/X4</f>
        <v>5943.11377245509</v>
      </c>
      <c r="J23" s="23">
        <f>'WEEKLY COMPETITIVE REPORT'!J23</f>
        <v>426</v>
      </c>
      <c r="K23" s="23">
        <f>'WEEKLY COMPETITIVE REPORT'!K23</f>
        <v>930</v>
      </c>
      <c r="L23" s="65">
        <f>'WEEKLY COMPETITIVE REPORT'!L23</f>
        <v>-55.04923288298603</v>
      </c>
      <c r="M23" s="15">
        <f t="shared" si="3"/>
        <v>534.2950462710942</v>
      </c>
      <c r="N23" s="38">
        <f>'WEEKLY COMPETITIVE REPORT'!N23</f>
        <v>5</v>
      </c>
      <c r="O23" s="15">
        <f>'WEEKLY COMPETITIVE REPORT'!O23/X4</f>
        <v>4550.898203592815</v>
      </c>
      <c r="P23" s="15">
        <f>'WEEKLY COMPETITIVE REPORT'!P23/X4</f>
        <v>9545.454545454546</v>
      </c>
      <c r="Q23" s="23">
        <f>'WEEKLY COMPETITIVE REPORT'!Q23</f>
        <v>779</v>
      </c>
      <c r="R23" s="23">
        <f>'WEEKLY COMPETITIVE REPORT'!R23</f>
        <v>1550</v>
      </c>
      <c r="S23" s="65">
        <f>'WEEKLY COMPETITIVE REPORT'!S23</f>
        <v>-52.32392358140861</v>
      </c>
      <c r="T23" s="15">
        <f>'WEEKLY COMPETITIVE REPORT'!T23/X4</f>
        <v>69217.47414262385</v>
      </c>
      <c r="U23" s="15">
        <f t="shared" si="4"/>
        <v>910.179640718563</v>
      </c>
      <c r="V23" s="26">
        <f t="shared" si="5"/>
        <v>73768.37234621667</v>
      </c>
      <c r="W23" s="23">
        <f>'WEEKLY COMPETITIVE REPORT'!W23</f>
        <v>11519</v>
      </c>
      <c r="X23" s="57">
        <f>'WEEKLY COMPETITIVE REPORT'!X23</f>
        <v>12298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BLINDNESS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1</v>
      </c>
      <c r="G24" s="38">
        <f>'WEEKLY COMPETITIVE REPORT'!G24</f>
        <v>1</v>
      </c>
      <c r="H24" s="15">
        <f>'WEEKLY COMPETITIVE REPORT'!H24/X4</f>
        <v>1650.789330430049</v>
      </c>
      <c r="I24" s="15">
        <f>'WEEKLY COMPETITIVE REPORT'!I24/X4</f>
        <v>0</v>
      </c>
      <c r="J24" s="23">
        <f>'WEEKLY COMPETITIVE REPORT'!J24</f>
        <v>242</v>
      </c>
      <c r="K24" s="23">
        <f>'WEEKLY COMPETITIVE REPORT'!K24</f>
        <v>0</v>
      </c>
      <c r="L24" s="65">
        <f>'WEEKLY COMPETITIVE REPORT'!L24</f>
        <v>0</v>
      </c>
      <c r="M24" s="15">
        <f t="shared" si="3"/>
        <v>1650.789330430049</v>
      </c>
      <c r="N24" s="38">
        <f>'WEEKLY COMPETITIVE REPORT'!N24</f>
        <v>1</v>
      </c>
      <c r="O24" s="15">
        <f>'WEEKLY COMPETITIVE REPORT'!O24/X4</f>
        <v>2821.175830157866</v>
      </c>
      <c r="P24" s="15">
        <f>'WEEKLY COMPETITIVE REPORT'!P24/X4</f>
        <v>0</v>
      </c>
      <c r="Q24" s="23">
        <f>'WEEKLY COMPETITIVE REPORT'!Q24</f>
        <v>441</v>
      </c>
      <c r="R24" s="23">
        <f>'WEEKLY COMPETITIVE REPORT'!R24</f>
        <v>0</v>
      </c>
      <c r="S24" s="65">
        <f>'WEEKLY COMPETITIVE REPORT'!S24</f>
        <v>0</v>
      </c>
      <c r="T24" s="15">
        <f>'WEEKLY COMPETITIVE REPORT'!T24/X4</f>
        <v>0</v>
      </c>
      <c r="U24" s="15">
        <f t="shared" si="4"/>
        <v>2821.175830157866</v>
      </c>
      <c r="V24" s="26">
        <f t="shared" si="5"/>
        <v>2821.175830157866</v>
      </c>
      <c r="W24" s="23">
        <f>'WEEKLY COMPETITIVE REPORT'!W24</f>
        <v>0</v>
      </c>
      <c r="X24" s="57">
        <f>'WEEKLY COMPETITIVE REPORT'!X24</f>
        <v>441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RACE TO WITCH MOUNTAIN</v>
      </c>
      <c r="D25" s="4" t="str">
        <f>'WEEKLY COMPETITIVE REPORT'!D25</f>
        <v>WDI</v>
      </c>
      <c r="E25" s="4" t="str">
        <f>'WEEKLY COMPETITIVE REPORT'!E25</f>
        <v>CENEX</v>
      </c>
      <c r="F25" s="38">
        <f>'WEEKLY COMPETITIVE REPORT'!F25</f>
        <v>4</v>
      </c>
      <c r="G25" s="38">
        <f>'WEEKLY COMPETITIVE REPORT'!G25</f>
        <v>6</v>
      </c>
      <c r="H25" s="15">
        <f>'WEEKLY COMPETITIVE REPORT'!H25/X4</f>
        <v>1852.204681545999</v>
      </c>
      <c r="I25" s="15">
        <f>'WEEKLY COMPETITIVE REPORT'!I25/X4</f>
        <v>4031.028851388133</v>
      </c>
      <c r="J25" s="23">
        <f>'WEEKLY COMPETITIVE REPORT'!J25</f>
        <v>326</v>
      </c>
      <c r="K25" s="23">
        <f>'WEEKLY COMPETITIVE REPORT'!K25</f>
        <v>689</v>
      </c>
      <c r="L25" s="65">
        <f>'WEEKLY COMPETITIVE REPORT'!L25</f>
        <v>-54.051316677920326</v>
      </c>
      <c r="M25" s="15">
        <f t="shared" si="3"/>
        <v>308.7007802576665</v>
      </c>
      <c r="N25" s="38">
        <f>'WEEKLY COMPETITIVE REPORT'!N25</f>
        <v>6</v>
      </c>
      <c r="O25" s="15">
        <f>'WEEKLY COMPETITIVE REPORT'!O25/X4</f>
        <v>2452.367991290147</v>
      </c>
      <c r="P25" s="15">
        <f>'WEEKLY COMPETITIVE REPORT'!P25/X4</f>
        <v>5532.117583015786</v>
      </c>
      <c r="Q25" s="23">
        <f>'WEEKLY COMPETITIVE REPORT'!Q25</f>
        <v>463</v>
      </c>
      <c r="R25" s="23">
        <f>'WEEKLY COMPETITIVE REPORT'!R25</f>
        <v>983</v>
      </c>
      <c r="S25" s="65">
        <f>'WEEKLY COMPETITIVE REPORT'!S25</f>
        <v>-55.67035670356704</v>
      </c>
      <c r="T25" s="15">
        <f>'WEEKLY COMPETITIVE REPORT'!T25/X4</f>
        <v>36122.754491017964</v>
      </c>
      <c r="U25" s="15">
        <f t="shared" si="4"/>
        <v>408.72799854835785</v>
      </c>
      <c r="V25" s="26">
        <f t="shared" si="5"/>
        <v>38575.122482308114</v>
      </c>
      <c r="W25" s="23">
        <f>'WEEKLY COMPETITIVE REPORT'!W25</f>
        <v>6572</v>
      </c>
      <c r="X25" s="57">
        <f>'WEEKLY COMPETITIVE REPORT'!X25</f>
        <v>7035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THE READER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9</v>
      </c>
      <c r="G26" s="38">
        <f>'WEEKLY COMPETITIVE REPORT'!G26</f>
        <v>2</v>
      </c>
      <c r="H26" s="15">
        <f>'WEEKLY COMPETITIVE REPORT'!H26/X4</f>
        <v>1107.7844311377246</v>
      </c>
      <c r="I26" s="15">
        <f>'WEEKLY COMPETITIVE REPORT'!I26/X4</f>
        <v>1897.1148611867175</v>
      </c>
      <c r="J26" s="23">
        <f>'WEEKLY COMPETITIVE REPORT'!J26</f>
        <v>157</v>
      </c>
      <c r="K26" s="23">
        <f>'WEEKLY COMPETITIVE REPORT'!K26</f>
        <v>279</v>
      </c>
      <c r="L26" s="65">
        <f>'WEEKLY COMPETITIVE REPORT'!L26</f>
        <v>-41.60688665710186</v>
      </c>
      <c r="M26" s="15">
        <f t="shared" si="3"/>
        <v>553.8922155688623</v>
      </c>
      <c r="N26" s="38">
        <f>'WEEKLY COMPETITIVE REPORT'!N26</f>
        <v>2</v>
      </c>
      <c r="O26" s="15">
        <f>'WEEKLY COMPETITIVE REPORT'!O26/X4</f>
        <v>2177.4632553075667</v>
      </c>
      <c r="P26" s="15">
        <f>'WEEKLY COMPETITIVE REPORT'!P26/X4</f>
        <v>3839.1399020141534</v>
      </c>
      <c r="Q26" s="23">
        <f>'WEEKLY COMPETITIVE REPORT'!Q26</f>
        <v>319</v>
      </c>
      <c r="R26" s="23">
        <f>'WEEKLY COMPETITIVE REPORT'!R26</f>
        <v>603</v>
      </c>
      <c r="S26" s="65">
        <f>'WEEKLY COMPETITIVE REPORT'!S26</f>
        <v>-43.28252392768521</v>
      </c>
      <c r="T26" s="15">
        <f>'WEEKLY COMPETITIVE REPORT'!T26/X4</f>
        <v>75755.30756668482</v>
      </c>
      <c r="U26" s="15">
        <f t="shared" si="4"/>
        <v>1088.7316276537833</v>
      </c>
      <c r="V26" s="26">
        <f t="shared" si="5"/>
        <v>77932.77082199238</v>
      </c>
      <c r="W26" s="23">
        <f>'WEEKLY COMPETITIVE REPORT'!W26</f>
        <v>11347</v>
      </c>
      <c r="X26" s="57">
        <f>'WEEKLY COMPETITIVE REPORT'!X26</f>
        <v>11666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HE'S JUST NOT THAT INTO YOU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9</v>
      </c>
      <c r="G27" s="38">
        <f>'WEEKLY COMPETITIVE REPORT'!G27</f>
        <v>6</v>
      </c>
      <c r="H27" s="15">
        <f>'WEEKLY COMPETITIVE REPORT'!H27/X4</f>
        <v>1088.7316276537833</v>
      </c>
      <c r="I27" s="15">
        <f>'WEEKLY COMPETITIVE REPORT'!I27/X17</f>
        <v>0.11637698369858578</v>
      </c>
      <c r="J27" s="23">
        <f>'WEEKLY COMPETITIVE REPORT'!J27</f>
        <v>151</v>
      </c>
      <c r="K27" s="23">
        <f>'WEEKLY COMPETITIVE REPORT'!K27</f>
        <v>222</v>
      </c>
      <c r="L27" s="65">
        <f>'WEEKLY COMPETITIVE REPORT'!L27</f>
        <v>-25.788497217068652</v>
      </c>
      <c r="M27" s="15">
        <f t="shared" si="3"/>
        <v>181.45527127563057</v>
      </c>
      <c r="N27" s="38">
        <f>'WEEKLY COMPETITIVE REPORT'!N27</f>
        <v>6</v>
      </c>
      <c r="O27" s="15">
        <f>'WEEKLY COMPETITIVE REPORT'!O27/X4</f>
        <v>1865.8138268916712</v>
      </c>
      <c r="P27" s="15">
        <f>'WEEKLY COMPETITIVE REPORT'!P27/X17</f>
        <v>0.18579293965238045</v>
      </c>
      <c r="Q27" s="23">
        <f>'WEEKLY COMPETITIVE REPORT'!Q27</f>
        <v>266</v>
      </c>
      <c r="R27" s="23">
        <f>'WEEKLY COMPETITIVE REPORT'!R27</f>
        <v>353</v>
      </c>
      <c r="S27" s="65">
        <f>'WEEKLY COMPETITIVE REPORT'!S27</f>
        <v>-20.33701336432307</v>
      </c>
      <c r="T27" s="15">
        <f>'WEEKLY COMPETITIVE REPORT'!T27/X17</f>
        <v>10.480190003238691</v>
      </c>
      <c r="U27" s="15">
        <f t="shared" si="4"/>
        <v>310.96897114861184</v>
      </c>
      <c r="V27" s="26">
        <f t="shared" si="5"/>
        <v>1876.2940168949099</v>
      </c>
      <c r="W27" s="23">
        <f>'WEEKLY COMPETITIVE REPORT'!W27</f>
        <v>21576</v>
      </c>
      <c r="X27" s="57">
        <f>'WEEKLY COMPETITIVE REPORT'!X27</f>
        <v>21842</v>
      </c>
    </row>
    <row r="28" spans="1:24" ht="12.75">
      <c r="A28" s="51">
        <v>15</v>
      </c>
      <c r="B28" s="4">
        <f>'WEEKLY COMPETITIVE REPORT'!B28</f>
        <v>10</v>
      </c>
      <c r="C28" s="4" t="str">
        <f>'WEEKLY COMPETITIVE REPORT'!C28</f>
        <v>MARLEY AND ME</v>
      </c>
      <c r="D28" s="4" t="str">
        <f>'WEEKLY COMPETITIVE REPORT'!D28</f>
        <v>FOX</v>
      </c>
      <c r="E28" s="4" t="str">
        <f>'WEEKLY COMPETITIVE REPORT'!E28</f>
        <v>CF</v>
      </c>
      <c r="F28" s="38">
        <f>'WEEKLY COMPETITIVE REPORT'!F28</f>
        <v>7</v>
      </c>
      <c r="G28" s="38">
        <f>'WEEKLY COMPETITIVE REPORT'!G28</f>
        <v>6</v>
      </c>
      <c r="H28" s="15">
        <f>'WEEKLY COMPETITIVE REPORT'!H28/X4</f>
        <v>1422.1556886227545</v>
      </c>
      <c r="I28" s="15">
        <f>'WEEKLY COMPETITIVE REPORT'!I28/X17</f>
        <v>0.21882759365216453</v>
      </c>
      <c r="J28" s="23">
        <f>'WEEKLY COMPETITIVE REPORT'!J28</f>
        <v>181</v>
      </c>
      <c r="K28" s="23">
        <f>'WEEKLY COMPETITIVE REPORT'!K28</f>
        <v>462</v>
      </c>
      <c r="L28" s="65">
        <f>'WEEKLY COMPETITIVE REPORT'!L28</f>
        <v>-48.44597927972373</v>
      </c>
      <c r="M28" s="15">
        <f t="shared" si="3"/>
        <v>237.02594810379242</v>
      </c>
      <c r="N28" s="38">
        <f>'WEEKLY COMPETITIVE REPORT'!N28</f>
        <v>6</v>
      </c>
      <c r="O28" s="15">
        <f>'WEEKLY COMPETITIVE REPORT'!O28/X4</f>
        <v>1707.9477408818725</v>
      </c>
      <c r="P28" s="15">
        <f>'WEEKLY COMPETITIVE REPORT'!P28/X17</f>
        <v>0.3809780848537191</v>
      </c>
      <c r="Q28" s="23">
        <f>'WEEKLY COMPETITIVE REPORT'!Q28</f>
        <v>229</v>
      </c>
      <c r="R28" s="23">
        <f>'WEEKLY COMPETITIVE REPORT'!R28</f>
        <v>819</v>
      </c>
      <c r="S28" s="65">
        <f>'WEEKLY COMPETITIVE REPORT'!S28</f>
        <v>-64.43751771039955</v>
      </c>
      <c r="T28" s="15">
        <f>'WEEKLY COMPETITIVE REPORT'!T28/X17</f>
        <v>8.666198855662312</v>
      </c>
      <c r="U28" s="15">
        <f t="shared" si="4"/>
        <v>284.6579568136454</v>
      </c>
      <c r="V28" s="26">
        <f t="shared" si="5"/>
        <v>1716.6139397375348</v>
      </c>
      <c r="W28" s="23">
        <f>'WEEKLY COMPETITIVE REPORT'!W28</f>
        <v>18713</v>
      </c>
      <c r="X28" s="57">
        <f>'WEEKLY COMPETITIVE REPORT'!X28</f>
        <v>18942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SVETAT E GOLYAM...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1</v>
      </c>
      <c r="G29" s="38">
        <f>'WEEKLY COMPETITIVE REPORT'!G29</f>
        <v>1</v>
      </c>
      <c r="H29" s="15">
        <f>'WEEKLY COMPETITIVE REPORT'!H29/X4</f>
        <v>596.0805661404464</v>
      </c>
      <c r="I29" s="15">
        <f>'WEEKLY COMPETITIVE REPORT'!I29/X17</f>
        <v>0</v>
      </c>
      <c r="J29" s="23">
        <f>'WEEKLY COMPETITIVE REPORT'!J29</f>
        <v>92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596.0805661404464</v>
      </c>
      <c r="N29" s="38">
        <f>'WEEKLY COMPETITIVE REPORT'!N29</f>
        <v>1</v>
      </c>
      <c r="O29" s="15">
        <f>'WEEKLY COMPETITIVE REPORT'!O29/X4</f>
        <v>1330.97441480675</v>
      </c>
      <c r="P29" s="15">
        <f>'WEEKLY COMPETITIVE REPORT'!P29/X17</f>
        <v>0</v>
      </c>
      <c r="Q29" s="23">
        <f>'WEEKLY COMPETITIVE REPORT'!Q29</f>
        <v>214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427.32716385411</v>
      </c>
      <c r="U29" s="15">
        <f t="shared" si="4"/>
        <v>1330.97441480675</v>
      </c>
      <c r="V29" s="26">
        <f t="shared" si="5"/>
        <v>1758.30157866086</v>
      </c>
      <c r="W29" s="23">
        <f>'WEEKLY COMPETITIVE REPORT'!W29</f>
        <v>332</v>
      </c>
      <c r="X29" s="57">
        <f>'WEEKLY COMPETITIVE REPORT'!X29</f>
        <v>546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TALE OF DESPERAUX</v>
      </c>
      <c r="D30" s="4" t="str">
        <f>'WEEKLY COMPETITIVE REPORT'!D30</f>
        <v>UNI</v>
      </c>
      <c r="E30" s="4" t="str">
        <f>'WEEKLY COMPETITIVE REPORT'!E30</f>
        <v>Karantanija</v>
      </c>
      <c r="F30" s="38">
        <f>'WEEKLY COMPETITIVE REPORT'!F30</f>
        <v>13</v>
      </c>
      <c r="G30" s="38">
        <f>'WEEKLY COMPETITIVE REPORT'!G30</f>
        <v>10</v>
      </c>
      <c r="H30" s="15">
        <f>'WEEKLY COMPETITIVE REPORT'!H30/X4</f>
        <v>532.1175830157866</v>
      </c>
      <c r="I30" s="15">
        <f>'WEEKLY COMPETITIVE REPORT'!I30/X17</f>
        <v>0.09435388103206305</v>
      </c>
      <c r="J30" s="23">
        <f>'WEEKLY COMPETITIVE REPORT'!J30</f>
        <v>95</v>
      </c>
      <c r="K30" s="23">
        <f>'WEEKLY COMPETITIVE REPORT'!K30</f>
        <v>188</v>
      </c>
      <c r="L30" s="65">
        <f>'WEEKLY COMPETITIVE REPORT'!L30</f>
        <v>-55.26315789473684</v>
      </c>
      <c r="M30" s="15">
        <f t="shared" si="3"/>
        <v>53.21175830157866</v>
      </c>
      <c r="N30" s="38">
        <f>'WEEKLY COMPETITIVE REPORT'!N30</f>
        <v>10</v>
      </c>
      <c r="O30" s="15">
        <f>'WEEKLY COMPETITIVE REPORT'!O30/X4</f>
        <v>915.8954817637452</v>
      </c>
      <c r="P30" s="15">
        <f>'WEEKLY COMPETITIVE REPORT'!P30/X17</f>
        <v>0.17186656590737343</v>
      </c>
      <c r="Q30" s="23">
        <f>'WEEKLY COMPETITIVE REPORT'!Q30</f>
        <v>169</v>
      </c>
      <c r="R30" s="23">
        <f>'WEEKLY COMPETITIVE REPORT'!R30</f>
        <v>358</v>
      </c>
      <c r="S30" s="65">
        <f>'WEEKLY COMPETITIVE REPORT'!S30</f>
        <v>-57.72613065326633</v>
      </c>
      <c r="T30" s="15">
        <f>'WEEKLY COMPETITIVE REPORT'!T30/X4</f>
        <v>181638.54109961895</v>
      </c>
      <c r="U30" s="15">
        <f t="shared" si="4"/>
        <v>91.58954817637452</v>
      </c>
      <c r="V30" s="26">
        <f t="shared" si="5"/>
        <v>182554.4365813827</v>
      </c>
      <c r="W30" s="23">
        <f>'WEEKLY COMPETITIVE REPORT'!W30</f>
        <v>34176</v>
      </c>
      <c r="X30" s="57">
        <f>'WEEKLY COMPETITIVE REPORT'!X30</f>
        <v>34345</v>
      </c>
    </row>
    <row r="31" spans="1:24" ht="12.75">
      <c r="A31" s="51">
        <v>18</v>
      </c>
      <c r="B31" s="4">
        <f>'WEEKLY COMPETITIVE REPORT'!B31</f>
        <v>14</v>
      </c>
      <c r="C31" s="4" t="str">
        <f>'WEEKLY COMPETITIVE REPORT'!C31</f>
        <v>HOTEL FOR DOGS</v>
      </c>
      <c r="D31" s="4" t="str">
        <f>'WEEKLY COMPETITIVE REPORT'!D31</f>
        <v>PAR</v>
      </c>
      <c r="E31" s="4" t="str">
        <f>'WEEKLY COMPETITIVE REPORT'!E31</f>
        <v>Karantanija</v>
      </c>
      <c r="F31" s="38">
        <f>'WEEKLY COMPETITIVE REPORT'!F31</f>
        <v>9</v>
      </c>
      <c r="G31" s="38">
        <f>'WEEKLY COMPETITIVE REPORT'!G31</f>
        <v>8</v>
      </c>
      <c r="H31" s="15">
        <f>'WEEKLY COMPETITIVE REPORT'!H31/X4</f>
        <v>734.8938486663037</v>
      </c>
      <c r="I31" s="15">
        <f>'WEEKLY COMPETITIVE REPORT'!I31/X17</f>
        <v>0.07805246680341142</v>
      </c>
      <c r="J31" s="23">
        <f>'WEEKLY COMPETITIVE REPORT'!J31</f>
        <v>156</v>
      </c>
      <c r="K31" s="23">
        <f>'WEEKLY COMPETITIVE REPORT'!K31</f>
        <v>162</v>
      </c>
      <c r="L31" s="65">
        <f>'WEEKLY COMPETITIVE REPORT'!L31</f>
        <v>-25.31120331950207</v>
      </c>
      <c r="M31" s="15">
        <f t="shared" si="3"/>
        <v>91.86173108328796</v>
      </c>
      <c r="N31" s="38">
        <f>'WEEKLY COMPETITIVE REPORT'!N31</f>
        <v>8</v>
      </c>
      <c r="O31" s="15">
        <f>'WEEKLY COMPETITIVE REPORT'!O31/X4</f>
        <v>805.6614044637996</v>
      </c>
      <c r="P31" s="15">
        <f>'WEEKLY COMPETITIVE REPORT'!P31/X17</f>
        <v>0.18061103314261037</v>
      </c>
      <c r="Q31" s="23">
        <f>'WEEKLY COMPETITIVE REPORT'!Q31</f>
        <v>167</v>
      </c>
      <c r="R31" s="23">
        <f>'WEEKLY COMPETITIVE REPORT'!R31</f>
        <v>382</v>
      </c>
      <c r="S31" s="65">
        <f>'WEEKLY COMPETITIVE REPORT'!S31</f>
        <v>-64.61446503287507</v>
      </c>
      <c r="T31" s="15">
        <f>'WEEKLY COMPETITIVE REPORT'!T31/X4</f>
        <v>73013.06477953185</v>
      </c>
      <c r="U31" s="15">
        <f t="shared" si="4"/>
        <v>100.70767555797495</v>
      </c>
      <c r="V31" s="26">
        <f t="shared" si="5"/>
        <v>73818.72618399565</v>
      </c>
      <c r="W31" s="23">
        <f>'WEEKLY COMPETITIVE REPORT'!W31</f>
        <v>13258</v>
      </c>
      <c r="X31" s="57">
        <f>'WEEKLY COMPETITIVE REPORT'!X31</f>
        <v>13425</v>
      </c>
    </row>
    <row r="32" spans="1:24" ht="12.75">
      <c r="A32" s="51">
        <v>19</v>
      </c>
      <c r="B32" s="4">
        <f>'WEEKLY COMPETITIVE REPORT'!B32</f>
        <v>12</v>
      </c>
      <c r="C32" s="4" t="str">
        <f>'WEEKLY COMPETITIVE REPORT'!C32</f>
        <v>CONFESSIONS OF A SHOPAHOLIC</v>
      </c>
      <c r="D32" s="4" t="str">
        <f>'WEEKLY COMPETITIVE REPORT'!D32</f>
        <v>WDI</v>
      </c>
      <c r="E32" s="4" t="str">
        <f>'WEEKLY COMPETITIVE REPORT'!E32</f>
        <v>CENEX</v>
      </c>
      <c r="F32" s="38">
        <f>'WEEKLY COMPETITIVE REPORT'!F32</f>
        <v>8</v>
      </c>
      <c r="G32" s="38">
        <f>'WEEKLY COMPETITIVE REPORT'!G32</f>
        <v>6</v>
      </c>
      <c r="H32" s="15">
        <f>'WEEKLY COMPETITIVE REPORT'!H32/X4</f>
        <v>650.5171475231356</v>
      </c>
      <c r="I32" s="15">
        <f>'WEEKLY COMPETITIVE REPORT'!I32/X17</f>
        <v>0.1569685846917845</v>
      </c>
      <c r="J32" s="23">
        <f>'WEEKLY COMPETITIVE REPORT'!J32</f>
        <v>109</v>
      </c>
      <c r="K32" s="23">
        <f>'WEEKLY COMPETITIVE REPORT'!K32</f>
        <v>389</v>
      </c>
      <c r="L32" s="65">
        <f>'WEEKLY COMPETITIVE REPORT'!L32</f>
        <v>-67.1251719394773</v>
      </c>
      <c r="M32" s="15">
        <f t="shared" si="3"/>
        <v>108.41952458718926</v>
      </c>
      <c r="N32" s="38">
        <f>'WEEKLY COMPETITIVE REPORT'!N32</f>
        <v>6</v>
      </c>
      <c r="O32" s="15">
        <f>'WEEKLY COMPETITIVE REPORT'!O32/X4</f>
        <v>734.8938486663037</v>
      </c>
      <c r="P32" s="15">
        <f>'WEEKLY COMPETITIVE REPORT'!P32/X17</f>
        <v>0.2251970204037569</v>
      </c>
      <c r="Q32" s="23">
        <f>'WEEKLY COMPETITIVE REPORT'!Q32</f>
        <v>124</v>
      </c>
      <c r="R32" s="23">
        <f>'WEEKLY COMPETITIVE REPORT'!R32</f>
        <v>548</v>
      </c>
      <c r="S32" s="65">
        <f>'WEEKLY COMPETITIVE REPORT'!S32</f>
        <v>-74.11313518696069</v>
      </c>
      <c r="T32" s="15">
        <f>'WEEKLY COMPETITIVE REPORT'!T32/X4</f>
        <v>88756.12411540555</v>
      </c>
      <c r="U32" s="15">
        <f t="shared" si="4"/>
        <v>122.48230811105061</v>
      </c>
      <c r="V32" s="26">
        <f t="shared" si="5"/>
        <v>89491.01796407186</v>
      </c>
      <c r="W32" s="23">
        <f>'WEEKLY COMPETITIVE REPORT'!W32</f>
        <v>15493</v>
      </c>
      <c r="X32" s="57">
        <f>'WEEKLY COMPETITIVE REPORT'!X32</f>
        <v>15617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INKHEART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7</v>
      </c>
      <c r="G33" s="38">
        <f>'WEEKLY COMPETITIVE REPORT'!G33</f>
        <v>4</v>
      </c>
      <c r="H33" s="15">
        <f>'WEEKLY COMPETITIVE REPORT'!H33/X4</f>
        <v>496.7338051170386</v>
      </c>
      <c r="I33" s="15">
        <f>'WEEKLY COMPETITIVE REPORT'!I33/X17</f>
        <v>0.051171326783979273</v>
      </c>
      <c r="J33" s="23">
        <f>'WEEKLY COMPETITIVE REPORT'!J33</f>
        <v>98</v>
      </c>
      <c r="K33" s="23">
        <f>'WEEKLY COMPETITIVE REPORT'!K33</f>
        <v>106</v>
      </c>
      <c r="L33" s="65">
        <f>'WEEKLY COMPETITIVE REPORT'!L33</f>
        <v>-22.995780590717303</v>
      </c>
      <c r="M33" s="15">
        <f t="shared" si="3"/>
        <v>124.18345127925966</v>
      </c>
      <c r="N33" s="38">
        <f>'WEEKLY COMPETITIVE REPORT'!N33</f>
        <v>4</v>
      </c>
      <c r="O33" s="15">
        <f>'WEEKLY COMPETITIVE REPORT'!O33/X4</f>
        <v>504.899292324442</v>
      </c>
      <c r="P33" s="15">
        <f>'WEEKLY COMPETITIVE REPORT'!P33/X17</f>
        <v>0.09219475331965886</v>
      </c>
      <c r="Q33" s="23">
        <f>'WEEKLY COMPETITIVE REPORT'!Q33</f>
        <v>100</v>
      </c>
      <c r="R33" s="23">
        <f>'WEEKLY COMPETITIVE REPORT'!R33</f>
        <v>194</v>
      </c>
      <c r="S33" s="65">
        <f>'WEEKLY COMPETITIVE REPORT'!S33</f>
        <v>-56.55737704918033</v>
      </c>
      <c r="T33" s="15">
        <f>'WEEKLY COMPETITIVE REPORT'!T33/X4</f>
        <v>20372.89058247142</v>
      </c>
      <c r="U33" s="15">
        <f t="shared" si="4"/>
        <v>126.2248230811105</v>
      </c>
      <c r="V33" s="26">
        <f t="shared" si="5"/>
        <v>20877.78987479586</v>
      </c>
      <c r="W33" s="23">
        <f>'WEEKLY COMPETITIVE REPORT'!W33</f>
        <v>3549</v>
      </c>
      <c r="X33" s="57">
        <f>'WEEKLY COMPETITIVE REPORT'!X33</f>
        <v>3649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123</v>
      </c>
      <c r="H34" s="33">
        <f>SUM(H14:H33)</f>
        <v>97305.3892215569</v>
      </c>
      <c r="I34" s="32">
        <f>SUM(I14:I33)</f>
        <v>127688.52195660696</v>
      </c>
      <c r="J34" s="32">
        <f>SUM(J14:J33)</f>
        <v>15252</v>
      </c>
      <c r="K34" s="32">
        <f>SUM(K14:K33)</f>
        <v>21267</v>
      </c>
      <c r="L34" s="65">
        <f>'WEEKLY COMPETITIVE REPORT'!L34</f>
        <v>-29.329669677980505</v>
      </c>
      <c r="M34" s="33">
        <f>H34/G34</f>
        <v>791.1007253785115</v>
      </c>
      <c r="N34" s="41">
        <f>'WEEKLY COMPETITIVE REPORT'!N34</f>
        <v>123</v>
      </c>
      <c r="O34" s="32">
        <f>SUM(O14:O33)</f>
        <v>147182.90691344588</v>
      </c>
      <c r="P34" s="32">
        <f>SUM(P14:P33)</f>
        <v>198124.53549722908</v>
      </c>
      <c r="Q34" s="32">
        <f>SUM(Q14:Q33)</f>
        <v>24490</v>
      </c>
      <c r="R34" s="32">
        <f>SUM(R14:R33)</f>
        <v>34511</v>
      </c>
      <c r="S34" s="66">
        <f>O34/P34-100%</f>
        <v>-0.25711923289024263</v>
      </c>
      <c r="T34" s="32">
        <f>SUM(T14:T33)</f>
        <v>1564793.234576121</v>
      </c>
      <c r="U34" s="33">
        <f>O34/N34</f>
        <v>1196.608999296308</v>
      </c>
      <c r="V34" s="32">
        <f>SUM(V14:V33)</f>
        <v>1711976.1414895665</v>
      </c>
      <c r="W34" s="32">
        <f>SUM(W14:W33)</f>
        <v>303588</v>
      </c>
      <c r="X34" s="36">
        <f>SUM(X14:X33)</f>
        <v>328078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2008-07-03T16:27:44Z</cp:lastPrinted>
  <dcterms:created xsi:type="dcterms:W3CDTF">1998-07-08T11:15:35Z</dcterms:created>
  <dcterms:modified xsi:type="dcterms:W3CDTF">2009-05-14T13:10:22Z</dcterms:modified>
  <cp:category/>
  <cp:version/>
  <cp:contentType/>
  <cp:contentStatus/>
</cp:coreProperties>
</file>