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7490" windowHeight="115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<sst xmlns="http://schemas.openxmlformats.org/spreadsheetml/2006/main" count="244" uniqueCount="80">
  <si>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</si>
  <si>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</si>
  <si>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</si>
  <si>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</si>
  <si>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</si>
  <si>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</si>
  <si>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</si>
  <si>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</si>
  <si>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</si>
  <si>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</si>
  <si>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</si>
  <si>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</si>
  <si>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</si>
  <si>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</si>
  <si>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</si>
  <si>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</si>
  <si>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</si>
  <si>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</si>
  <si>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</si>
  <si>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</si>
  <si>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</si>
  <si>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</si>
  <si>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</si>
  <si>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</si>
  <si>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</si>
  <si>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</si>
  <si>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</si>
  <si>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</si>
  <si>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</si>
  <si>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</si>
  <si>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</si>
  <si>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</si>
  <si>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</si>
  <si>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</si>
  <si>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</si>
  <si>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</si>
  <si>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</si>
  <si>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</si>
  <si>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</si>
  <si>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</si>
  <si>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</si>
  <si>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</si>
  <si>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</si>
  <si>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</si>
  <si>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</si>
  <si>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</si>
  <si>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</si>
  <si>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</si>
  <si>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</si>
  <si>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</si>
  <si>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</si>
  <si>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</si>
  <si>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</si>
  <si>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</si>
  <si>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</si>
  <si>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TALE OF DESPERAUX</t>
  </si>
  <si>
    <t>HE'S JUST NOT THAT INTO YOU</t>
  </si>
  <si>
    <t>HOTEL FOR DOGS</t>
  </si>
  <si>
    <t>THE READER</t>
  </si>
  <si>
    <t>SLUMDOG MILLIONAIRE</t>
  </si>
  <si>
    <t>INKHEART</t>
  </si>
  <si>
    <t>MONSTERS vs ALIENS</t>
  </si>
  <si>
    <t>FAST &amp; FURIOUS 4</t>
  </si>
  <si>
    <t>GRAN TORINO</t>
  </si>
  <si>
    <t>RACE TO WITCH MOUNTAIN</t>
  </si>
  <si>
    <t>I LOVE YOU MAN</t>
  </si>
  <si>
    <t>X-MEN ORIGINS: WOLVERINE</t>
  </si>
  <si>
    <t>17 AGAIN</t>
  </si>
  <si>
    <t>DUPLICITY</t>
  </si>
  <si>
    <t>TAXI 4</t>
  </si>
  <si>
    <t>BLINDNESS</t>
  </si>
  <si>
    <t>SVETAT E GOLYAM...</t>
  </si>
  <si>
    <t>STAR TREK</t>
  </si>
  <si>
    <t xml:space="preserve">15 - May   </t>
  </si>
  <si>
    <t>14 - May</t>
  </si>
  <si>
    <t>17 - May</t>
  </si>
  <si>
    <t>20 - May</t>
  </si>
  <si>
    <t>CORALINE 3D</t>
  </si>
  <si>
    <t>ANGELS &amp; DEMONS</t>
  </si>
  <si>
    <t>SONY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</si>
</sst>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U14" sqref="U1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73</v>
      </c>
      <c r="K4" s="21"/>
      <c r="L4" s="63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4">
        <v>0.7244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1" t="s">
        <v>74</v>
      </c>
      <c r="K5" s="8"/>
      <c r="L5" s="64" t="s">
        <v>76</v>
      </c>
      <c r="M5" s="27"/>
      <c r="N5" s="9"/>
      <c r="O5" s="9"/>
      <c r="P5" s="9"/>
      <c r="Q5" s="9"/>
      <c r="R5" s="9"/>
      <c r="S5" s="9"/>
      <c r="T5" s="30"/>
      <c r="U5" s="30"/>
      <c r="V5" s="73"/>
      <c r="W5" s="21"/>
      <c r="X5" s="72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39954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5">
        <v>1</v>
      </c>
      <c r="B14" s="75" t="s">
        <v>50</v>
      </c>
      <c r="C14" s="4" t="s">
        <v>78</v>
      </c>
      <c r="D14" s="16" t="s">
        <v>79</v>
      </c>
      <c r="E14" s="16" t="s">
        <v>42</v>
      </c>
      <c r="F14" s="38">
        <v>1</v>
      </c>
      <c r="G14" s="38">
        <v>10</v>
      </c>
      <c r="H14" s="25">
        <v>50637</v>
      </c>
      <c r="I14" s="25"/>
      <c r="J14" s="87">
        <v>12197</v>
      </c>
      <c r="K14" s="87"/>
      <c r="L14" s="65"/>
      <c r="M14" s="15">
        <f aca="true" t="shared" si="0" ref="M14:M34">H14/G14</f>
        <v>5063.7</v>
      </c>
      <c r="N14" s="38">
        <v>10</v>
      </c>
      <c r="O14" s="23">
        <v>70992</v>
      </c>
      <c r="P14" s="23"/>
      <c r="Q14" s="23">
        <v>18235</v>
      </c>
      <c r="R14" s="23"/>
      <c r="S14" s="65"/>
      <c r="T14" s="77">
        <v>1691</v>
      </c>
      <c r="U14" s="15">
        <f aca="true" t="shared" si="1" ref="U14:U34">O14/N14</f>
        <v>7099.2</v>
      </c>
      <c r="V14" s="77">
        <f aca="true" t="shared" si="2" ref="V14:V33">SUM(T14,O14)</f>
        <v>72683</v>
      </c>
      <c r="W14" s="77">
        <v>430</v>
      </c>
      <c r="X14" s="78">
        <f aca="true" t="shared" si="3" ref="X14:X33">SUM(W14,Q14)</f>
        <v>18665</v>
      </c>
    </row>
    <row r="15" spans="1:24" ht="12.75">
      <c r="A15" s="75">
        <v>2</v>
      </c>
      <c r="B15" s="75">
        <v>2</v>
      </c>
      <c r="C15" s="4" t="s">
        <v>67</v>
      </c>
      <c r="D15" s="16" t="s">
        <v>43</v>
      </c>
      <c r="E15" s="16" t="s">
        <v>44</v>
      </c>
      <c r="F15" s="38">
        <v>3</v>
      </c>
      <c r="G15" s="38">
        <v>6</v>
      </c>
      <c r="H15" s="25">
        <v>8048</v>
      </c>
      <c r="I15" s="25">
        <v>11561</v>
      </c>
      <c r="J15" s="86">
        <v>2025</v>
      </c>
      <c r="K15" s="86">
        <v>2601</v>
      </c>
      <c r="L15" s="65">
        <f>(H15/I15*100)-100</f>
        <v>-30.386644753914013</v>
      </c>
      <c r="M15" s="15">
        <f t="shared" si="0"/>
        <v>1341.3333333333333</v>
      </c>
      <c r="N15" s="76">
        <v>6</v>
      </c>
      <c r="O15" s="23">
        <v>10618</v>
      </c>
      <c r="P15" s="23">
        <v>15036</v>
      </c>
      <c r="Q15" s="23">
        <v>2781</v>
      </c>
      <c r="R15" s="23">
        <v>3546</v>
      </c>
      <c r="S15" s="65">
        <f>(O15/P15*100)-100</f>
        <v>-29.382814578345304</v>
      </c>
      <c r="T15" s="80">
        <v>37459</v>
      </c>
      <c r="U15" s="15">
        <f t="shared" si="1"/>
        <v>1769.6666666666667</v>
      </c>
      <c r="V15" s="80">
        <f t="shared" si="2"/>
        <v>48077</v>
      </c>
      <c r="W15" s="80">
        <v>8776</v>
      </c>
      <c r="X15" s="81">
        <f t="shared" si="3"/>
        <v>11557</v>
      </c>
    </row>
    <row r="16" spans="1:24" ht="12.75">
      <c r="A16" s="75">
        <v>3</v>
      </c>
      <c r="B16" s="75" t="s">
        <v>50</v>
      </c>
      <c r="C16" s="4" t="s">
        <v>77</v>
      </c>
      <c r="D16" s="16" t="s">
        <v>53</v>
      </c>
      <c r="E16" s="16" t="s">
        <v>36</v>
      </c>
      <c r="F16" s="38">
        <v>1</v>
      </c>
      <c r="G16" s="38">
        <v>9</v>
      </c>
      <c r="H16" s="25">
        <v>6738</v>
      </c>
      <c r="I16" s="25"/>
      <c r="J16" s="90">
        <v>1327</v>
      </c>
      <c r="K16" s="90"/>
      <c r="L16" s="65"/>
      <c r="M16" s="15">
        <f t="shared" si="0"/>
        <v>748.6666666666666</v>
      </c>
      <c r="N16" s="39">
        <v>9</v>
      </c>
      <c r="O16" s="15">
        <v>9401</v>
      </c>
      <c r="P16" s="15"/>
      <c r="Q16" s="15">
        <v>1879</v>
      </c>
      <c r="R16" s="15"/>
      <c r="S16" s="65"/>
      <c r="T16" s="80">
        <v>923</v>
      </c>
      <c r="U16" s="15">
        <f t="shared" si="1"/>
        <v>1044.5555555555557</v>
      </c>
      <c r="V16" s="80">
        <f t="shared" si="2"/>
        <v>10324</v>
      </c>
      <c r="W16" s="80">
        <v>171</v>
      </c>
      <c r="X16" s="81">
        <f t="shared" si="3"/>
        <v>2050</v>
      </c>
    </row>
    <row r="17" spans="1:24" ht="12.75">
      <c r="A17" s="75">
        <v>4</v>
      </c>
      <c r="B17" s="75">
        <v>1</v>
      </c>
      <c r="C17" s="4" t="s">
        <v>72</v>
      </c>
      <c r="D17" s="16" t="s">
        <v>54</v>
      </c>
      <c r="E17" s="16" t="s">
        <v>36</v>
      </c>
      <c r="F17" s="38">
        <v>2</v>
      </c>
      <c r="G17" s="38">
        <v>5</v>
      </c>
      <c r="H17" s="25">
        <v>6737</v>
      </c>
      <c r="I17" s="25">
        <v>13361</v>
      </c>
      <c r="J17" s="23">
        <v>1665</v>
      </c>
      <c r="K17" s="23">
        <v>2736</v>
      </c>
      <c r="L17" s="65">
        <f aca="true" t="shared" si="4" ref="L17:L34">(H17/I17*100)-100</f>
        <v>-49.57712746051942</v>
      </c>
      <c r="M17" s="15">
        <f t="shared" si="0"/>
        <v>1347.4</v>
      </c>
      <c r="N17" s="76">
        <v>5</v>
      </c>
      <c r="O17" s="23">
        <v>10633</v>
      </c>
      <c r="P17" s="23">
        <v>24174</v>
      </c>
      <c r="Q17" s="23">
        <v>2742</v>
      </c>
      <c r="R17" s="23">
        <v>5445</v>
      </c>
      <c r="S17" s="65">
        <f aca="true" t="shared" si="5" ref="S17:S34">(O17/P17*100)-100</f>
        <v>-56.01472656573178</v>
      </c>
      <c r="T17" s="80">
        <v>27197</v>
      </c>
      <c r="U17" s="15">
        <f t="shared" si="1"/>
        <v>2126.6</v>
      </c>
      <c r="V17" s="80">
        <f t="shared" si="2"/>
        <v>37830</v>
      </c>
      <c r="W17" s="80">
        <v>6395</v>
      </c>
      <c r="X17" s="81">
        <f t="shared" si="3"/>
        <v>9137</v>
      </c>
    </row>
    <row r="18" spans="1:24" ht="13.5" customHeight="1">
      <c r="A18" s="75">
        <v>5</v>
      </c>
      <c r="B18" s="75">
        <v>3</v>
      </c>
      <c r="C18" s="4" t="s">
        <v>65</v>
      </c>
      <c r="D18" s="16" t="s">
        <v>54</v>
      </c>
      <c r="E18" s="16" t="s">
        <v>36</v>
      </c>
      <c r="F18" s="38">
        <v>4</v>
      </c>
      <c r="G18" s="38">
        <v>9</v>
      </c>
      <c r="H18" s="15">
        <v>6241</v>
      </c>
      <c r="I18" s="15">
        <v>8818</v>
      </c>
      <c r="J18" s="15">
        <v>1542</v>
      </c>
      <c r="K18" s="15">
        <v>1958</v>
      </c>
      <c r="L18" s="65">
        <f t="shared" si="4"/>
        <v>-29.224313903379453</v>
      </c>
      <c r="M18" s="15">
        <f t="shared" si="0"/>
        <v>693.4444444444445</v>
      </c>
      <c r="N18" s="39">
        <v>9</v>
      </c>
      <c r="O18" s="15">
        <v>8729</v>
      </c>
      <c r="P18" s="15">
        <v>12900</v>
      </c>
      <c r="Q18" s="15">
        <v>2256</v>
      </c>
      <c r="R18" s="15">
        <v>3046</v>
      </c>
      <c r="S18" s="65">
        <f t="shared" si="5"/>
        <v>-32.33333333333334</v>
      </c>
      <c r="T18" s="80">
        <v>79408</v>
      </c>
      <c r="U18" s="15">
        <f t="shared" si="1"/>
        <v>969.8888888888889</v>
      </c>
      <c r="V18" s="80">
        <f t="shared" si="2"/>
        <v>88137</v>
      </c>
      <c r="W18" s="80">
        <v>19026</v>
      </c>
      <c r="X18" s="81">
        <f t="shared" si="3"/>
        <v>21282</v>
      </c>
    </row>
    <row r="19" spans="1:24" ht="12.75">
      <c r="A19" s="75">
        <v>6</v>
      </c>
      <c r="B19" s="75">
        <v>5</v>
      </c>
      <c r="C19" s="4" t="s">
        <v>68</v>
      </c>
      <c r="D19" s="16" t="s">
        <v>53</v>
      </c>
      <c r="E19" s="16" t="s">
        <v>36</v>
      </c>
      <c r="F19" s="38">
        <v>3</v>
      </c>
      <c r="G19" s="38">
        <v>8</v>
      </c>
      <c r="H19" s="15">
        <v>4920</v>
      </c>
      <c r="I19" s="15">
        <v>6945</v>
      </c>
      <c r="J19" s="15">
        <v>1201</v>
      </c>
      <c r="K19" s="15">
        <v>1417</v>
      </c>
      <c r="L19" s="65">
        <f t="shared" si="4"/>
        <v>-29.157667386609077</v>
      </c>
      <c r="M19" s="15">
        <f t="shared" si="0"/>
        <v>615</v>
      </c>
      <c r="N19" s="76">
        <v>8</v>
      </c>
      <c r="O19" s="23">
        <v>7500</v>
      </c>
      <c r="P19" s="23">
        <v>10751</v>
      </c>
      <c r="Q19" s="23">
        <v>1902</v>
      </c>
      <c r="R19" s="23">
        <v>2359</v>
      </c>
      <c r="S19" s="65">
        <f t="shared" si="5"/>
        <v>-30.239047530462287</v>
      </c>
      <c r="T19" s="80">
        <v>31128</v>
      </c>
      <c r="U19" s="15">
        <f t="shared" si="1"/>
        <v>937.5</v>
      </c>
      <c r="V19" s="80">
        <f t="shared" si="2"/>
        <v>38628</v>
      </c>
      <c r="W19" s="80">
        <v>6812</v>
      </c>
      <c r="X19" s="81">
        <f t="shared" si="3"/>
        <v>8714</v>
      </c>
    </row>
    <row r="20" spans="1:24" ht="12.75">
      <c r="A20" s="75">
        <v>7</v>
      </c>
      <c r="B20" s="75">
        <v>4</v>
      </c>
      <c r="C20" s="4" t="s">
        <v>66</v>
      </c>
      <c r="D20" s="16" t="s">
        <v>45</v>
      </c>
      <c r="E20" s="16" t="s">
        <v>42</v>
      </c>
      <c r="F20" s="38">
        <v>3</v>
      </c>
      <c r="G20" s="38">
        <v>8</v>
      </c>
      <c r="H20" s="23">
        <v>3868</v>
      </c>
      <c r="I20" s="23">
        <v>7877</v>
      </c>
      <c r="J20" s="92">
        <v>969</v>
      </c>
      <c r="K20" s="92">
        <v>1745</v>
      </c>
      <c r="L20" s="65">
        <f t="shared" si="4"/>
        <v>-50.89501079091024</v>
      </c>
      <c r="M20" s="15">
        <f t="shared" si="0"/>
        <v>483.5</v>
      </c>
      <c r="N20" s="76">
        <v>8</v>
      </c>
      <c r="O20" s="15">
        <v>5754</v>
      </c>
      <c r="P20" s="15">
        <v>11245</v>
      </c>
      <c r="Q20" s="15">
        <v>1490</v>
      </c>
      <c r="R20" s="15">
        <v>2670</v>
      </c>
      <c r="S20" s="65">
        <f t="shared" si="5"/>
        <v>-48.830591373943975</v>
      </c>
      <c r="T20" s="80">
        <v>40175</v>
      </c>
      <c r="U20" s="15">
        <f t="shared" si="1"/>
        <v>719.25</v>
      </c>
      <c r="V20" s="80">
        <f t="shared" si="2"/>
        <v>45929</v>
      </c>
      <c r="W20" s="80">
        <v>9263</v>
      </c>
      <c r="X20" s="81">
        <f t="shared" si="3"/>
        <v>10753</v>
      </c>
    </row>
    <row r="21" spans="1:24" ht="12.75">
      <c r="A21" s="75">
        <v>8</v>
      </c>
      <c r="B21" s="75">
        <v>7</v>
      </c>
      <c r="C21" s="4" t="s">
        <v>62</v>
      </c>
      <c r="D21" s="16" t="s">
        <v>53</v>
      </c>
      <c r="E21" s="16" t="s">
        <v>36</v>
      </c>
      <c r="F21" s="38">
        <v>6</v>
      </c>
      <c r="G21" s="38">
        <v>9</v>
      </c>
      <c r="H21" s="15">
        <v>2862</v>
      </c>
      <c r="I21" s="15">
        <v>3804</v>
      </c>
      <c r="J21" s="88">
        <v>745</v>
      </c>
      <c r="K21" s="88">
        <v>871</v>
      </c>
      <c r="L21" s="65">
        <f t="shared" si="4"/>
        <v>-24.763406940063092</v>
      </c>
      <c r="M21" s="15">
        <f t="shared" si="0"/>
        <v>318</v>
      </c>
      <c r="N21" s="39">
        <v>9</v>
      </c>
      <c r="O21" s="15">
        <v>3662</v>
      </c>
      <c r="P21" s="15">
        <v>5252</v>
      </c>
      <c r="Q21" s="15">
        <v>970</v>
      </c>
      <c r="R21" s="15">
        <v>1261</v>
      </c>
      <c r="S21" s="65">
        <f t="shared" si="5"/>
        <v>-30.274181264280273</v>
      </c>
      <c r="T21" s="80">
        <v>236027</v>
      </c>
      <c r="U21" s="15">
        <f t="shared" si="1"/>
        <v>406.8888888888889</v>
      </c>
      <c r="V21" s="80">
        <f t="shared" si="2"/>
        <v>239689</v>
      </c>
      <c r="W21" s="80">
        <v>55787</v>
      </c>
      <c r="X21" s="81">
        <f t="shared" si="3"/>
        <v>56757</v>
      </c>
    </row>
    <row r="22" spans="1:24" ht="12.75">
      <c r="A22" s="75">
        <v>9</v>
      </c>
      <c r="B22" s="75">
        <v>8</v>
      </c>
      <c r="C22" s="4" t="s">
        <v>69</v>
      </c>
      <c r="D22" s="16" t="s">
        <v>46</v>
      </c>
      <c r="E22" s="16" t="s">
        <v>42</v>
      </c>
      <c r="F22" s="38">
        <v>2</v>
      </c>
      <c r="G22" s="38">
        <v>2</v>
      </c>
      <c r="H22" s="15">
        <v>2536</v>
      </c>
      <c r="I22" s="15">
        <v>2909</v>
      </c>
      <c r="J22" s="15">
        <v>621</v>
      </c>
      <c r="K22" s="15">
        <v>607</v>
      </c>
      <c r="L22" s="65">
        <f t="shared" si="4"/>
        <v>-12.822275696115497</v>
      </c>
      <c r="M22" s="15">
        <f t="shared" si="0"/>
        <v>1268</v>
      </c>
      <c r="N22" s="76">
        <v>2</v>
      </c>
      <c r="O22" s="15">
        <v>3327</v>
      </c>
      <c r="P22" s="15">
        <v>4313</v>
      </c>
      <c r="Q22" s="15">
        <v>827</v>
      </c>
      <c r="R22" s="15">
        <v>942</v>
      </c>
      <c r="S22" s="65">
        <f t="shared" si="5"/>
        <v>-22.861117551588222</v>
      </c>
      <c r="T22" s="80">
        <v>4313</v>
      </c>
      <c r="U22" s="15">
        <f t="shared" si="1"/>
        <v>1663.5</v>
      </c>
      <c r="V22" s="80">
        <f t="shared" si="2"/>
        <v>7640</v>
      </c>
      <c r="W22" s="80">
        <v>942</v>
      </c>
      <c r="X22" s="81">
        <f t="shared" si="3"/>
        <v>1769</v>
      </c>
    </row>
    <row r="23" spans="1:24" ht="12.75">
      <c r="A23" s="75">
        <v>10</v>
      </c>
      <c r="B23" s="75">
        <v>9</v>
      </c>
      <c r="C23" s="4" t="s">
        <v>59</v>
      </c>
      <c r="D23" s="16" t="s">
        <v>46</v>
      </c>
      <c r="E23" s="16" t="s">
        <v>44</v>
      </c>
      <c r="F23" s="38">
        <v>9</v>
      </c>
      <c r="G23" s="38">
        <v>8</v>
      </c>
      <c r="H23" s="25">
        <v>2530</v>
      </c>
      <c r="I23" s="25">
        <v>2306</v>
      </c>
      <c r="J23" s="87">
        <v>667</v>
      </c>
      <c r="K23" s="87">
        <v>542</v>
      </c>
      <c r="L23" s="65">
        <f t="shared" si="4"/>
        <v>9.71379011274935</v>
      </c>
      <c r="M23" s="15">
        <f t="shared" si="0"/>
        <v>316.25</v>
      </c>
      <c r="N23" s="76">
        <v>8</v>
      </c>
      <c r="O23" s="15">
        <v>3693</v>
      </c>
      <c r="P23" s="15">
        <v>3804</v>
      </c>
      <c r="Q23" s="15">
        <v>971</v>
      </c>
      <c r="R23" s="15">
        <v>908</v>
      </c>
      <c r="S23" s="65">
        <f t="shared" si="5"/>
        <v>-2.9179810725552073</v>
      </c>
      <c r="T23" s="89">
        <v>230782</v>
      </c>
      <c r="U23" s="15">
        <f t="shared" si="1"/>
        <v>461.625</v>
      </c>
      <c r="V23" s="80">
        <f t="shared" si="2"/>
        <v>234475</v>
      </c>
      <c r="W23" s="80">
        <v>53879</v>
      </c>
      <c r="X23" s="81">
        <f t="shared" si="3"/>
        <v>54850</v>
      </c>
    </row>
    <row r="24" spans="1:24" ht="12.75">
      <c r="A24" s="75">
        <v>11</v>
      </c>
      <c r="B24" s="75">
        <v>10</v>
      </c>
      <c r="C24" s="4" t="s">
        <v>63</v>
      </c>
      <c r="D24" s="16" t="s">
        <v>43</v>
      </c>
      <c r="E24" s="16" t="s">
        <v>44</v>
      </c>
      <c r="F24" s="38">
        <v>6</v>
      </c>
      <c r="G24" s="38">
        <v>5</v>
      </c>
      <c r="H24" s="25">
        <v>1863</v>
      </c>
      <c r="I24" s="25">
        <v>1963</v>
      </c>
      <c r="J24" s="90">
        <v>456</v>
      </c>
      <c r="K24" s="90">
        <v>426</v>
      </c>
      <c r="L24" s="65">
        <f t="shared" si="4"/>
        <v>-5.09424350483954</v>
      </c>
      <c r="M24" s="15">
        <f t="shared" si="0"/>
        <v>372.6</v>
      </c>
      <c r="N24" s="76">
        <v>5</v>
      </c>
      <c r="O24" s="79">
        <v>2965</v>
      </c>
      <c r="P24" s="79">
        <v>3344</v>
      </c>
      <c r="Q24" s="79">
        <v>750</v>
      </c>
      <c r="R24" s="79">
        <v>779</v>
      </c>
      <c r="S24" s="65">
        <f t="shared" si="5"/>
        <v>-11.33373205741627</v>
      </c>
      <c r="T24" s="80">
        <v>54205</v>
      </c>
      <c r="U24" s="15">
        <f t="shared" si="1"/>
        <v>593</v>
      </c>
      <c r="V24" s="80">
        <f t="shared" si="2"/>
        <v>57170</v>
      </c>
      <c r="W24" s="80">
        <v>12298</v>
      </c>
      <c r="X24" s="81">
        <f t="shared" si="3"/>
        <v>13048</v>
      </c>
    </row>
    <row r="25" spans="1:24" ht="12.75" customHeight="1">
      <c r="A25" s="52">
        <v>12</v>
      </c>
      <c r="B25" s="75">
        <v>6</v>
      </c>
      <c r="C25" s="4" t="s">
        <v>61</v>
      </c>
      <c r="D25" s="16" t="s">
        <v>54</v>
      </c>
      <c r="E25" s="16" t="s">
        <v>36</v>
      </c>
      <c r="F25" s="38">
        <v>7</v>
      </c>
      <c r="G25" s="38">
        <v>13</v>
      </c>
      <c r="H25" s="25">
        <v>1718</v>
      </c>
      <c r="I25" s="25">
        <v>4511</v>
      </c>
      <c r="J25" s="92">
        <v>348</v>
      </c>
      <c r="K25" s="92">
        <v>742</v>
      </c>
      <c r="L25" s="65">
        <f t="shared" si="4"/>
        <v>-61.91531811128353</v>
      </c>
      <c r="M25" s="15">
        <f t="shared" si="0"/>
        <v>132.15384615384616</v>
      </c>
      <c r="N25" s="76">
        <v>13</v>
      </c>
      <c r="O25" s="23">
        <v>2032</v>
      </c>
      <c r="P25" s="23">
        <v>6076</v>
      </c>
      <c r="Q25" s="87">
        <v>406</v>
      </c>
      <c r="R25" s="87">
        <v>1042</v>
      </c>
      <c r="S25" s="67">
        <f t="shared" si="5"/>
        <v>-66.55694535878868</v>
      </c>
      <c r="T25" s="82">
        <v>156169</v>
      </c>
      <c r="U25" s="15">
        <f t="shared" si="1"/>
        <v>156.30769230769232</v>
      </c>
      <c r="V25" s="80">
        <f t="shared" si="2"/>
        <v>158201</v>
      </c>
      <c r="W25" s="80">
        <v>27392</v>
      </c>
      <c r="X25" s="81">
        <f t="shared" si="3"/>
        <v>27798</v>
      </c>
    </row>
    <row r="26" spans="1:24" ht="12.75" customHeight="1">
      <c r="A26" s="75">
        <v>13</v>
      </c>
      <c r="B26" s="75">
        <v>11</v>
      </c>
      <c r="C26" s="4" t="s">
        <v>70</v>
      </c>
      <c r="D26" s="16" t="s">
        <v>46</v>
      </c>
      <c r="E26" s="16" t="s">
        <v>47</v>
      </c>
      <c r="F26" s="38">
        <v>2</v>
      </c>
      <c r="G26" s="38">
        <v>1</v>
      </c>
      <c r="H26" s="15">
        <v>967</v>
      </c>
      <c r="I26" s="15">
        <v>1213</v>
      </c>
      <c r="J26" s="15">
        <v>238</v>
      </c>
      <c r="K26" s="15">
        <v>242</v>
      </c>
      <c r="L26" s="65">
        <f t="shared" si="4"/>
        <v>-20.280296784830995</v>
      </c>
      <c r="M26" s="15">
        <f t="shared" si="0"/>
        <v>967</v>
      </c>
      <c r="N26" s="76">
        <v>1</v>
      </c>
      <c r="O26" s="15">
        <v>1434</v>
      </c>
      <c r="P26" s="15">
        <v>2073</v>
      </c>
      <c r="Q26" s="15">
        <v>363</v>
      </c>
      <c r="R26" s="15">
        <v>441</v>
      </c>
      <c r="S26" s="67">
        <f t="shared" si="5"/>
        <v>-30.824891461649784</v>
      </c>
      <c r="T26" s="82">
        <v>2073</v>
      </c>
      <c r="U26" s="15">
        <f t="shared" si="1"/>
        <v>1434</v>
      </c>
      <c r="V26" s="80">
        <f t="shared" si="2"/>
        <v>3507</v>
      </c>
      <c r="W26" s="80">
        <v>441</v>
      </c>
      <c r="X26" s="81">
        <f t="shared" si="3"/>
        <v>804</v>
      </c>
    </row>
    <row r="27" spans="1:24" ht="12.75">
      <c r="A27" s="75">
        <v>14</v>
      </c>
      <c r="B27" s="75">
        <v>13</v>
      </c>
      <c r="C27" s="4" t="s">
        <v>58</v>
      </c>
      <c r="D27" s="16" t="s">
        <v>46</v>
      </c>
      <c r="E27" s="16" t="s">
        <v>47</v>
      </c>
      <c r="F27" s="38">
        <v>10</v>
      </c>
      <c r="G27" s="38">
        <v>2</v>
      </c>
      <c r="H27" s="25">
        <v>804</v>
      </c>
      <c r="I27" s="25">
        <v>814</v>
      </c>
      <c r="J27" s="87">
        <v>192</v>
      </c>
      <c r="K27" s="87">
        <v>157</v>
      </c>
      <c r="L27" s="65">
        <f t="shared" si="4"/>
        <v>-1.22850122850123</v>
      </c>
      <c r="M27" s="15">
        <f t="shared" si="0"/>
        <v>402</v>
      </c>
      <c r="N27" s="38">
        <v>2</v>
      </c>
      <c r="O27" s="23">
        <v>1287</v>
      </c>
      <c r="P27" s="23">
        <v>1600</v>
      </c>
      <c r="Q27" s="23">
        <v>323</v>
      </c>
      <c r="R27" s="23">
        <v>319</v>
      </c>
      <c r="S27" s="67">
        <f t="shared" si="5"/>
        <v>-19.5625</v>
      </c>
      <c r="T27" s="80">
        <v>57265</v>
      </c>
      <c r="U27" s="15">
        <f t="shared" si="1"/>
        <v>643.5</v>
      </c>
      <c r="V27" s="80">
        <f t="shared" si="2"/>
        <v>58552</v>
      </c>
      <c r="W27" s="82">
        <v>11666</v>
      </c>
      <c r="X27" s="81">
        <f t="shared" si="3"/>
        <v>11989</v>
      </c>
    </row>
    <row r="28" spans="1:24" ht="12.75">
      <c r="A28" s="75">
        <v>15</v>
      </c>
      <c r="B28" s="75">
        <v>18</v>
      </c>
      <c r="C28" s="4" t="s">
        <v>57</v>
      </c>
      <c r="D28" s="16" t="s">
        <v>54</v>
      </c>
      <c r="E28" s="16" t="s">
        <v>36</v>
      </c>
      <c r="F28" s="38">
        <v>10</v>
      </c>
      <c r="G28" s="38">
        <v>8</v>
      </c>
      <c r="H28" s="25">
        <v>762</v>
      </c>
      <c r="I28" s="25">
        <v>540</v>
      </c>
      <c r="J28" s="25">
        <v>199</v>
      </c>
      <c r="K28" s="25">
        <v>156</v>
      </c>
      <c r="L28" s="65">
        <f t="shared" si="4"/>
        <v>41.111111111111114</v>
      </c>
      <c r="M28" s="15">
        <f t="shared" si="0"/>
        <v>95.25</v>
      </c>
      <c r="N28" s="38">
        <v>8</v>
      </c>
      <c r="O28" s="15">
        <v>821</v>
      </c>
      <c r="P28" s="15">
        <v>592</v>
      </c>
      <c r="Q28" s="15">
        <v>214</v>
      </c>
      <c r="R28" s="15">
        <v>167</v>
      </c>
      <c r="S28" s="67">
        <f t="shared" si="5"/>
        <v>38.68243243243242</v>
      </c>
      <c r="T28" s="89">
        <v>54242</v>
      </c>
      <c r="U28" s="15">
        <f t="shared" si="1"/>
        <v>102.625</v>
      </c>
      <c r="V28" s="80">
        <f t="shared" si="2"/>
        <v>55063</v>
      </c>
      <c r="W28" s="82">
        <v>13425</v>
      </c>
      <c r="X28" s="81">
        <f t="shared" si="3"/>
        <v>13639</v>
      </c>
    </row>
    <row r="29" spans="1:24" ht="12.75">
      <c r="A29" s="75">
        <v>16</v>
      </c>
      <c r="B29" s="52">
        <v>12</v>
      </c>
      <c r="C29" s="4" t="s">
        <v>64</v>
      </c>
      <c r="D29" s="16" t="s">
        <v>51</v>
      </c>
      <c r="E29" s="16" t="s">
        <v>52</v>
      </c>
      <c r="F29" s="38">
        <v>5</v>
      </c>
      <c r="G29" s="38">
        <v>6</v>
      </c>
      <c r="H29" s="25">
        <v>512</v>
      </c>
      <c r="I29" s="25">
        <v>1361</v>
      </c>
      <c r="J29" s="15">
        <v>141</v>
      </c>
      <c r="K29" s="15">
        <v>326</v>
      </c>
      <c r="L29" s="65">
        <f t="shared" si="4"/>
        <v>-62.38060249816312</v>
      </c>
      <c r="M29" s="15">
        <f t="shared" si="0"/>
        <v>85.33333333333333</v>
      </c>
      <c r="N29" s="76">
        <v>6</v>
      </c>
      <c r="O29" s="15">
        <v>690</v>
      </c>
      <c r="P29" s="15">
        <v>1802</v>
      </c>
      <c r="Q29" s="15">
        <v>196</v>
      </c>
      <c r="R29" s="15">
        <v>463</v>
      </c>
      <c r="S29" s="65">
        <f t="shared" si="5"/>
        <v>-61.70921198668147</v>
      </c>
      <c r="T29" s="80">
        <v>28345</v>
      </c>
      <c r="U29" s="15">
        <f t="shared" si="1"/>
        <v>115</v>
      </c>
      <c r="V29" s="80">
        <f t="shared" si="2"/>
        <v>29035</v>
      </c>
      <c r="W29" s="82">
        <v>7035</v>
      </c>
      <c r="X29" s="81">
        <f t="shared" si="3"/>
        <v>7231</v>
      </c>
    </row>
    <row r="30" spans="1:24" ht="12.75">
      <c r="A30" s="75">
        <v>17</v>
      </c>
      <c r="B30" s="75">
        <v>14</v>
      </c>
      <c r="C30" s="4" t="s">
        <v>56</v>
      </c>
      <c r="D30" s="16" t="s">
        <v>43</v>
      </c>
      <c r="E30" s="16" t="s">
        <v>44</v>
      </c>
      <c r="F30" s="38">
        <v>10</v>
      </c>
      <c r="G30" s="38">
        <v>6</v>
      </c>
      <c r="H30" s="15">
        <v>383</v>
      </c>
      <c r="I30" s="15">
        <v>800</v>
      </c>
      <c r="J30" s="25">
        <v>91</v>
      </c>
      <c r="K30" s="25">
        <v>151</v>
      </c>
      <c r="L30" s="65">
        <f t="shared" si="4"/>
        <v>-52.125</v>
      </c>
      <c r="M30" s="15">
        <f t="shared" si="0"/>
        <v>63.833333333333336</v>
      </c>
      <c r="N30" s="38">
        <v>6</v>
      </c>
      <c r="O30" s="15">
        <v>605</v>
      </c>
      <c r="P30" s="15">
        <v>1371</v>
      </c>
      <c r="Q30" s="15">
        <v>148</v>
      </c>
      <c r="R30" s="15">
        <v>266</v>
      </c>
      <c r="S30" s="65">
        <f t="shared" si="5"/>
        <v>-55.87162654996353</v>
      </c>
      <c r="T30" s="15">
        <v>98449</v>
      </c>
      <c r="U30" s="15">
        <f t="shared" si="1"/>
        <v>100.83333333333333</v>
      </c>
      <c r="V30" s="80">
        <f t="shared" si="2"/>
        <v>99054</v>
      </c>
      <c r="W30" s="80">
        <v>21842</v>
      </c>
      <c r="X30" s="81">
        <f t="shared" si="3"/>
        <v>21990</v>
      </c>
    </row>
    <row r="31" spans="1:24" ht="12.75">
      <c r="A31" s="75">
        <v>18</v>
      </c>
      <c r="B31" s="75">
        <v>16</v>
      </c>
      <c r="C31" s="4" t="s">
        <v>71</v>
      </c>
      <c r="D31" s="16" t="s">
        <v>46</v>
      </c>
      <c r="E31" s="16" t="s">
        <v>47</v>
      </c>
      <c r="F31" s="38">
        <v>2</v>
      </c>
      <c r="G31" s="38">
        <v>1</v>
      </c>
      <c r="H31" s="25">
        <v>356</v>
      </c>
      <c r="I31" s="25">
        <v>438</v>
      </c>
      <c r="J31" s="25">
        <v>78</v>
      </c>
      <c r="K31" s="25">
        <v>92</v>
      </c>
      <c r="L31" s="65">
        <f t="shared" si="4"/>
        <v>-18.721461187214615</v>
      </c>
      <c r="M31" s="15">
        <f t="shared" si="0"/>
        <v>356</v>
      </c>
      <c r="N31" s="38">
        <v>1</v>
      </c>
      <c r="O31" s="23">
        <v>586</v>
      </c>
      <c r="P31" s="23">
        <v>978</v>
      </c>
      <c r="Q31" s="15">
        <v>128</v>
      </c>
      <c r="R31" s="15">
        <v>214</v>
      </c>
      <c r="S31" s="67">
        <f t="shared" si="5"/>
        <v>-40.081799591002046</v>
      </c>
      <c r="T31" s="88">
        <v>1292</v>
      </c>
      <c r="U31" s="15">
        <f t="shared" si="1"/>
        <v>586</v>
      </c>
      <c r="V31" s="80">
        <f t="shared" si="2"/>
        <v>1878</v>
      </c>
      <c r="W31" s="80">
        <v>546</v>
      </c>
      <c r="X31" s="81">
        <f t="shared" si="3"/>
        <v>674</v>
      </c>
    </row>
    <row r="32" spans="1:24" ht="12.75">
      <c r="A32" s="75">
        <v>19</v>
      </c>
      <c r="B32" s="51">
        <v>20</v>
      </c>
      <c r="C32" s="4" t="s">
        <v>60</v>
      </c>
      <c r="D32" s="16" t="s">
        <v>43</v>
      </c>
      <c r="E32" s="16" t="s">
        <v>44</v>
      </c>
      <c r="F32" s="38">
        <v>8</v>
      </c>
      <c r="G32" s="38">
        <v>4</v>
      </c>
      <c r="H32" s="15">
        <v>239</v>
      </c>
      <c r="I32" s="15">
        <v>365</v>
      </c>
      <c r="J32" s="15">
        <v>84</v>
      </c>
      <c r="K32" s="15">
        <v>98</v>
      </c>
      <c r="L32" s="65">
        <f t="shared" si="4"/>
        <v>-34.52054794520548</v>
      </c>
      <c r="M32" s="15">
        <f t="shared" si="0"/>
        <v>59.75</v>
      </c>
      <c r="N32" s="76">
        <v>4</v>
      </c>
      <c r="O32" s="23">
        <v>259</v>
      </c>
      <c r="P32" s="23">
        <v>371</v>
      </c>
      <c r="Q32" s="23">
        <v>89</v>
      </c>
      <c r="R32" s="23">
        <v>100</v>
      </c>
      <c r="S32" s="67">
        <f t="shared" si="5"/>
        <v>-30.188679245283026</v>
      </c>
      <c r="T32" s="88">
        <v>15341</v>
      </c>
      <c r="U32" s="15">
        <f t="shared" si="1"/>
        <v>64.75</v>
      </c>
      <c r="V32" s="80">
        <f t="shared" si="2"/>
        <v>15600</v>
      </c>
      <c r="W32" s="80">
        <v>3649</v>
      </c>
      <c r="X32" s="81">
        <f t="shared" si="3"/>
        <v>3738</v>
      </c>
    </row>
    <row r="33" spans="1:24" ht="13.5" thickBot="1">
      <c r="A33" s="51">
        <v>20</v>
      </c>
      <c r="B33" s="75">
        <v>17</v>
      </c>
      <c r="C33" s="4" t="s">
        <v>55</v>
      </c>
      <c r="D33" s="16" t="s">
        <v>53</v>
      </c>
      <c r="E33" s="16" t="s">
        <v>36</v>
      </c>
      <c r="F33" s="38">
        <v>14</v>
      </c>
      <c r="G33" s="38">
        <v>10</v>
      </c>
      <c r="H33" s="15">
        <v>222</v>
      </c>
      <c r="I33" s="15">
        <v>391</v>
      </c>
      <c r="J33" s="15">
        <v>54</v>
      </c>
      <c r="K33" s="15">
        <v>95</v>
      </c>
      <c r="L33" s="65">
        <f t="shared" si="4"/>
        <v>-43.22250639386189</v>
      </c>
      <c r="M33" s="15">
        <f t="shared" si="0"/>
        <v>22.2</v>
      </c>
      <c r="N33" s="39">
        <v>10</v>
      </c>
      <c r="O33" s="15">
        <v>705</v>
      </c>
      <c r="P33" s="15">
        <v>673</v>
      </c>
      <c r="Q33" s="15">
        <v>241</v>
      </c>
      <c r="R33" s="15">
        <v>169</v>
      </c>
      <c r="S33" s="67">
        <f t="shared" si="5"/>
        <v>4.754829123328392</v>
      </c>
      <c r="T33" s="88">
        <v>134141</v>
      </c>
      <c r="U33" s="15">
        <f t="shared" si="1"/>
        <v>70.5</v>
      </c>
      <c r="V33" s="80">
        <f t="shared" si="2"/>
        <v>134846</v>
      </c>
      <c r="W33" s="80">
        <v>34345</v>
      </c>
      <c r="X33" s="81">
        <f t="shared" si="3"/>
        <v>34586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130</v>
      </c>
      <c r="H34" s="32">
        <f>SUM(H14:H33)</f>
        <v>102943</v>
      </c>
      <c r="I34" s="32">
        <v>71500</v>
      </c>
      <c r="J34" s="32">
        <f>SUM(J14:J33)</f>
        <v>24840</v>
      </c>
      <c r="K34" s="32">
        <v>15252</v>
      </c>
      <c r="L34" s="71">
        <f t="shared" si="4"/>
        <v>43.976223776223776</v>
      </c>
      <c r="M34" s="33">
        <f t="shared" si="0"/>
        <v>791.8692307692307</v>
      </c>
      <c r="N34" s="35">
        <f>SUM(N14:N33)</f>
        <v>130</v>
      </c>
      <c r="O34" s="32">
        <f>SUM(O14:O33)</f>
        <v>145693</v>
      </c>
      <c r="P34" s="32">
        <v>108150</v>
      </c>
      <c r="Q34" s="32">
        <f>SUM(Q14:Q33)</f>
        <v>36911</v>
      </c>
      <c r="R34" s="32">
        <v>24490</v>
      </c>
      <c r="S34" s="71">
        <f t="shared" si="5"/>
        <v>34.713823393435064</v>
      </c>
      <c r="T34" s="83">
        <f>SUM(T14:T33)</f>
        <v>1290625</v>
      </c>
      <c r="U34" s="33">
        <f t="shared" si="1"/>
        <v>1120.7153846153847</v>
      </c>
      <c r="V34" s="85">
        <f>SUM(V14:V33)</f>
        <v>1436318</v>
      </c>
      <c r="W34" s="84">
        <f>SUM(W14:W33)</f>
        <v>294120</v>
      </c>
      <c r="X34" s="36">
        <f>SUM(X14:X33)</f>
        <v>331031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15 - May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REPORT'!X4</f>
        <v>0.7244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14 -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39954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ANGELS &amp; DEMONS</v>
      </c>
      <c r="D14" s="4" t="str">
        <f>'WEEKLY COMPETITIVE REPORT'!D14</f>
        <v>SONY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10</v>
      </c>
      <c r="H14" s="15">
        <f>'WEEKLY COMPETITIVE REPORT'!H14/X4</f>
        <v>69901.98785201546</v>
      </c>
      <c r="I14" s="15">
        <f>'WEEKLY COMPETITIVE REPORT'!I14/X4</f>
        <v>0</v>
      </c>
      <c r="J14" s="23">
        <f>'WEEKLY COMPETITIVE REPORT'!J14</f>
        <v>12197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6990.198785201546</v>
      </c>
      <c r="N14" s="38">
        <f>'WEEKLY COMPETITIVE REPORT'!N14</f>
        <v>10</v>
      </c>
      <c r="O14" s="15">
        <f>'WEEKLY COMPETITIVE REPORT'!O14/X4</f>
        <v>98001.1043622308</v>
      </c>
      <c r="P14" s="15">
        <f>'WEEKLY COMPETITIVE REPORT'!P14/X4</f>
        <v>0</v>
      </c>
      <c r="Q14" s="23">
        <f>'WEEKLY COMPETITIVE REPORT'!Q14</f>
        <v>18235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2334.345665378244</v>
      </c>
      <c r="U14" s="15">
        <f aca="true" t="shared" si="1" ref="U14:U20">O14/N14</f>
        <v>9800.11043622308</v>
      </c>
      <c r="V14" s="26">
        <f aca="true" t="shared" si="2" ref="V14:V20">O14+T14</f>
        <v>100335.45002760905</v>
      </c>
      <c r="W14" s="23">
        <f>'WEEKLY COMPETITIVE REPORT'!W14</f>
        <v>430</v>
      </c>
      <c r="X14" s="57">
        <f>'WEEKLY COMPETITIVE REPORT'!X14</f>
        <v>18665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17 AGAIN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3</v>
      </c>
      <c r="G15" s="38">
        <f>'WEEKLY COMPETITIVE REPORT'!G15</f>
        <v>6</v>
      </c>
      <c r="H15" s="15">
        <f>'WEEKLY COMPETITIVE REPORT'!H15/X4</f>
        <v>11109.884041965764</v>
      </c>
      <c r="I15" s="15">
        <f>'WEEKLY COMPETITIVE REPORT'!I15/X4</f>
        <v>15959.414688017669</v>
      </c>
      <c r="J15" s="23">
        <f>'WEEKLY COMPETITIVE REPORT'!J15</f>
        <v>2025</v>
      </c>
      <c r="K15" s="23">
        <f>'WEEKLY COMPETITIVE REPORT'!K15</f>
        <v>2601</v>
      </c>
      <c r="L15" s="65">
        <f>'WEEKLY COMPETITIVE REPORT'!L15</f>
        <v>-30.386644753914013</v>
      </c>
      <c r="M15" s="15">
        <f t="shared" si="0"/>
        <v>1851.6473403276275</v>
      </c>
      <c r="N15" s="38">
        <f>'WEEKLY COMPETITIVE REPORT'!N15</f>
        <v>6</v>
      </c>
      <c r="O15" s="15">
        <f>'WEEKLY COMPETITIVE REPORT'!O15/X4</f>
        <v>14657.64770844837</v>
      </c>
      <c r="P15" s="15">
        <f>'WEEKLY COMPETITIVE REPORT'!P15/X4</f>
        <v>20756.48812810602</v>
      </c>
      <c r="Q15" s="23">
        <f>'WEEKLY COMPETITIVE REPORT'!Q15</f>
        <v>2781</v>
      </c>
      <c r="R15" s="23">
        <f>'WEEKLY COMPETITIVE REPORT'!R15</f>
        <v>3546</v>
      </c>
      <c r="S15" s="65">
        <f>'WEEKLY COMPETITIVE REPORT'!S15</f>
        <v>-29.382814578345304</v>
      </c>
      <c r="T15" s="15">
        <f>'WEEKLY COMPETITIVE REPORT'!T15/X4</f>
        <v>51710.381004969626</v>
      </c>
      <c r="U15" s="15">
        <f t="shared" si="1"/>
        <v>2442.941284741395</v>
      </c>
      <c r="V15" s="26">
        <f t="shared" si="2"/>
        <v>66368.028713418</v>
      </c>
      <c r="W15" s="23">
        <f>'WEEKLY COMPETITIVE REPORT'!W15</f>
        <v>8776</v>
      </c>
      <c r="X15" s="57">
        <f>'WEEKLY COMPETITIVE REPORT'!X15</f>
        <v>11557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CORALINE 3D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1</v>
      </c>
      <c r="G16" s="38">
        <f>'WEEKLY COMPETITIVE REPORT'!G16</f>
        <v>9</v>
      </c>
      <c r="H16" s="15">
        <f>'WEEKLY COMPETITIVE REPORT'!H16/X4</f>
        <v>9301.490889011595</v>
      </c>
      <c r="I16" s="15">
        <f>'WEEKLY COMPETITIVE REPORT'!I16/X4</f>
        <v>0</v>
      </c>
      <c r="J16" s="23">
        <f>'WEEKLY COMPETITIVE REPORT'!J16</f>
        <v>1327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1033.498987667955</v>
      </c>
      <c r="N16" s="38">
        <f>'WEEKLY COMPETITIVE REPORT'!N16</f>
        <v>9</v>
      </c>
      <c r="O16" s="15">
        <f>'WEEKLY COMPETITIVE REPORT'!O16/X4</f>
        <v>12977.636664826063</v>
      </c>
      <c r="P16" s="15">
        <f>'WEEKLY COMPETITIVE REPORT'!P16/X4</f>
        <v>0</v>
      </c>
      <c r="Q16" s="23">
        <f>'WEEKLY COMPETITIVE REPORT'!Q16</f>
        <v>1879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1274.157923799006</v>
      </c>
      <c r="U16" s="15">
        <f t="shared" si="1"/>
        <v>1441.959629425118</v>
      </c>
      <c r="V16" s="26">
        <f t="shared" si="2"/>
        <v>14251.794588625069</v>
      </c>
      <c r="W16" s="23">
        <f>'WEEKLY COMPETITIVE REPORT'!W16</f>
        <v>171</v>
      </c>
      <c r="X16" s="57">
        <f>'WEEKLY COMPETITIVE REPORT'!X16</f>
        <v>2050</v>
      </c>
    </row>
    <row r="17" spans="1:24" ht="12.75">
      <c r="A17" s="51">
        <v>4</v>
      </c>
      <c r="B17" s="4">
        <f>'WEEKLY COMPETITIVE REPORT'!B17</f>
        <v>1</v>
      </c>
      <c r="C17" s="4" t="str">
        <f>'WEEKLY COMPETITIVE REPORT'!C17</f>
        <v>STAR TREK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5</v>
      </c>
      <c r="H17" s="15">
        <f>'WEEKLY COMPETITIVE REPORT'!H17/X4</f>
        <v>9300.11043622308</v>
      </c>
      <c r="I17" s="15">
        <f>'WEEKLY COMPETITIVE REPORT'!I17/X4</f>
        <v>18444.22970734401</v>
      </c>
      <c r="J17" s="23">
        <f>'WEEKLY COMPETITIVE REPORT'!J17</f>
        <v>1665</v>
      </c>
      <c r="K17" s="23">
        <f>'WEEKLY COMPETITIVE REPORT'!K17</f>
        <v>2736</v>
      </c>
      <c r="L17" s="65">
        <f>'WEEKLY COMPETITIVE REPORT'!L17</f>
        <v>-49.57712746051942</v>
      </c>
      <c r="M17" s="15">
        <f t="shared" si="0"/>
        <v>1860.022087244616</v>
      </c>
      <c r="N17" s="38">
        <f>'WEEKLY COMPETITIVE REPORT'!N17</f>
        <v>5</v>
      </c>
      <c r="O17" s="15">
        <f>'WEEKLY COMPETITIVE REPORT'!O17/X4</f>
        <v>14678.35450027609</v>
      </c>
      <c r="P17" s="15">
        <f>'WEEKLY COMPETITIVE REPORT'!P17/X4</f>
        <v>33371.06570955273</v>
      </c>
      <c r="Q17" s="23">
        <f>'WEEKLY COMPETITIVE REPORT'!Q17</f>
        <v>2742</v>
      </c>
      <c r="R17" s="23">
        <f>'WEEKLY COMPETITIVE REPORT'!R17</f>
        <v>5445</v>
      </c>
      <c r="S17" s="65">
        <f>'WEEKLY COMPETITIVE REPORT'!S17</f>
        <v>-56.01472656573178</v>
      </c>
      <c r="T17" s="15">
        <f>'WEEKLY COMPETITIVE REPORT'!T17/X4</f>
        <v>37544.174489232464</v>
      </c>
      <c r="U17" s="15">
        <f t="shared" si="1"/>
        <v>2935.6709000552178</v>
      </c>
      <c r="V17" s="26">
        <f t="shared" si="2"/>
        <v>52222.52898950855</v>
      </c>
      <c r="W17" s="23">
        <f>'WEEKLY COMPETITIVE REPORT'!W17</f>
        <v>6395</v>
      </c>
      <c r="X17" s="57">
        <f>'WEEKLY COMPETITIVE REPORT'!X17</f>
        <v>9137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I LOVE YOU MAN</v>
      </c>
      <c r="D18" s="4" t="str">
        <f>'WEEKLY COMPETITIVE REPORT'!D18</f>
        <v>PAR</v>
      </c>
      <c r="E18" s="4" t="str">
        <f>'WEEKLY COMPETITIVE REPORT'!E18</f>
        <v>Karantanija</v>
      </c>
      <c r="F18" s="38">
        <f>'WEEKLY COMPETITIVE REPORT'!F18</f>
        <v>4</v>
      </c>
      <c r="G18" s="38">
        <f>'WEEKLY COMPETITIVE REPORT'!G18</f>
        <v>9</v>
      </c>
      <c r="H18" s="15">
        <f>'WEEKLY COMPETITIVE REPORT'!H18/X4</f>
        <v>8615.405853119822</v>
      </c>
      <c r="I18" s="15">
        <f>'WEEKLY COMPETITIVE REPORT'!I18/X4</f>
        <v>12172.832689122031</v>
      </c>
      <c r="J18" s="23">
        <f>'WEEKLY COMPETITIVE REPORT'!J18</f>
        <v>1542</v>
      </c>
      <c r="K18" s="23">
        <f>'WEEKLY COMPETITIVE REPORT'!K18</f>
        <v>1958</v>
      </c>
      <c r="L18" s="65">
        <f>'WEEKLY COMPETITIVE REPORT'!L18</f>
        <v>-29.224313903379453</v>
      </c>
      <c r="M18" s="15">
        <f t="shared" si="0"/>
        <v>957.2673170133136</v>
      </c>
      <c r="N18" s="38">
        <f>'WEEKLY COMPETITIVE REPORT'!N18</f>
        <v>9</v>
      </c>
      <c r="O18" s="15">
        <f>'WEEKLY COMPETITIVE REPORT'!O18/X4</f>
        <v>12049.97239094423</v>
      </c>
      <c r="P18" s="15">
        <f>'WEEKLY COMPETITIVE REPORT'!P18/X4</f>
        <v>17807.840971838763</v>
      </c>
      <c r="Q18" s="23">
        <f>'WEEKLY COMPETITIVE REPORT'!Q18</f>
        <v>2256</v>
      </c>
      <c r="R18" s="23">
        <f>'WEEKLY COMPETITIVE REPORT'!R18</f>
        <v>3046</v>
      </c>
      <c r="S18" s="65">
        <f>'WEEKLY COMPETITIVE REPORT'!S18</f>
        <v>-32.33333333333334</v>
      </c>
      <c r="T18" s="15">
        <f>'WEEKLY COMPETITIVE REPORT'!T18/X4</f>
        <v>109618.99503036996</v>
      </c>
      <c r="U18" s="15">
        <f t="shared" si="1"/>
        <v>1338.8858212160255</v>
      </c>
      <c r="V18" s="26">
        <f t="shared" si="2"/>
        <v>121668.96742131418</v>
      </c>
      <c r="W18" s="23">
        <f>'WEEKLY COMPETITIVE REPORT'!W18</f>
        <v>19026</v>
      </c>
      <c r="X18" s="57">
        <f>'WEEKLY COMPETITIVE REPORT'!X18</f>
        <v>21282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DUPLICITY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3</v>
      </c>
      <c r="G19" s="38">
        <f>'WEEKLY COMPETITIVE REPORT'!G19</f>
        <v>8</v>
      </c>
      <c r="H19" s="15">
        <f>'WEEKLY COMPETITIVE REPORT'!H19/X4</f>
        <v>6791.827719491993</v>
      </c>
      <c r="I19" s="15">
        <f>'WEEKLY COMPETITIVE REPORT'!I19/X4</f>
        <v>9587.244616234124</v>
      </c>
      <c r="J19" s="23">
        <f>'WEEKLY COMPETITIVE REPORT'!J19</f>
        <v>1201</v>
      </c>
      <c r="K19" s="23">
        <f>'WEEKLY COMPETITIVE REPORT'!K19</f>
        <v>1417</v>
      </c>
      <c r="L19" s="65">
        <f>'WEEKLY COMPETITIVE REPORT'!L19</f>
        <v>-29.157667386609077</v>
      </c>
      <c r="M19" s="15">
        <f t="shared" si="0"/>
        <v>848.9784649364991</v>
      </c>
      <c r="N19" s="38">
        <f>'WEEKLY COMPETITIVE REPORT'!N19</f>
        <v>8</v>
      </c>
      <c r="O19" s="15">
        <f>'WEEKLY COMPETITIVE REPORT'!O19/X4</f>
        <v>10353.395913859746</v>
      </c>
      <c r="P19" s="15">
        <f>'WEEKLY COMPETITIVE REPORT'!P19/X4</f>
        <v>14841.247929320816</v>
      </c>
      <c r="Q19" s="23">
        <f>'WEEKLY COMPETITIVE REPORT'!Q19</f>
        <v>1902</v>
      </c>
      <c r="R19" s="23">
        <f>'WEEKLY COMPETITIVE REPORT'!R19</f>
        <v>2359</v>
      </c>
      <c r="S19" s="65">
        <f>'WEEKLY COMPETITIVE REPORT'!S19</f>
        <v>-30.239047530462287</v>
      </c>
      <c r="T19" s="15">
        <f>'WEEKLY COMPETITIVE REPORT'!T19/X4</f>
        <v>42970.734400883484</v>
      </c>
      <c r="U19" s="15">
        <f t="shared" si="1"/>
        <v>1294.1744892324682</v>
      </c>
      <c r="V19" s="26">
        <f t="shared" si="2"/>
        <v>53324.13031474323</v>
      </c>
      <c r="W19" s="23">
        <f>'WEEKLY COMPETITIVE REPORT'!W19</f>
        <v>6812</v>
      </c>
      <c r="X19" s="57">
        <f>'WEEKLY COMPETITIVE REPORT'!X19</f>
        <v>8714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X-MEN ORIGINS: WOLVERINE</v>
      </c>
      <c r="D20" s="4" t="str">
        <f>'WEEKLY COMPETITIVE REPORT'!D20</f>
        <v>FOX</v>
      </c>
      <c r="E20" s="4" t="str">
        <f>'WEEKLY COMPETITIVE REPORT'!E20</f>
        <v>CF</v>
      </c>
      <c r="F20" s="38">
        <f>'WEEKLY COMPETITIVE REPORT'!F20</f>
        <v>3</v>
      </c>
      <c r="G20" s="38">
        <f>'WEEKLY COMPETITIVE REPORT'!G20</f>
        <v>8</v>
      </c>
      <c r="H20" s="15">
        <f>'WEEKLY COMPETITIVE REPORT'!H20/X4</f>
        <v>5339.5913859746</v>
      </c>
      <c r="I20" s="15">
        <f>'WEEKLY COMPETITIVE REPORT'!I20/X4</f>
        <v>10873.826615129761</v>
      </c>
      <c r="J20" s="23">
        <f>'WEEKLY COMPETITIVE REPORT'!J20</f>
        <v>969</v>
      </c>
      <c r="K20" s="23">
        <f>'WEEKLY COMPETITIVE REPORT'!K20</f>
        <v>1745</v>
      </c>
      <c r="L20" s="65">
        <f>'WEEKLY COMPETITIVE REPORT'!L20</f>
        <v>-50.89501079091024</v>
      </c>
      <c r="M20" s="15">
        <f t="shared" si="0"/>
        <v>667.448923246825</v>
      </c>
      <c r="N20" s="38">
        <f>'WEEKLY COMPETITIVE REPORT'!N20</f>
        <v>8</v>
      </c>
      <c r="O20" s="15">
        <f>'WEEKLY COMPETITIVE REPORT'!O20/X4</f>
        <v>7943.125345113197</v>
      </c>
      <c r="P20" s="15">
        <f>'WEEKLY COMPETITIVE REPORT'!P20/X4</f>
        <v>15523.191606847045</v>
      </c>
      <c r="Q20" s="23">
        <f>'WEEKLY COMPETITIVE REPORT'!Q20</f>
        <v>1490</v>
      </c>
      <c r="R20" s="23">
        <f>'WEEKLY COMPETITIVE REPORT'!R20</f>
        <v>2670</v>
      </c>
      <c r="S20" s="65">
        <f>'WEEKLY COMPETITIVE REPORT'!S20</f>
        <v>-48.830591373943975</v>
      </c>
      <c r="T20" s="15">
        <f>'WEEKLY COMPETITIVE REPORT'!T20/X4</f>
        <v>55459.69077857537</v>
      </c>
      <c r="U20" s="15">
        <f t="shared" si="1"/>
        <v>992.8906681391496</v>
      </c>
      <c r="V20" s="26">
        <f t="shared" si="2"/>
        <v>63402.81612368857</v>
      </c>
      <c r="W20" s="23">
        <f>'WEEKLY COMPETITIVE REPORT'!W20</f>
        <v>9263</v>
      </c>
      <c r="X20" s="57">
        <f>'WEEKLY COMPETITIVE REPORT'!X20</f>
        <v>10753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FAST &amp; FURIOUS 4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6</v>
      </c>
      <c r="G21" s="38">
        <f>'WEEKLY COMPETITIVE REPORT'!G21</f>
        <v>9</v>
      </c>
      <c r="H21" s="15">
        <f>'WEEKLY COMPETITIVE REPORT'!H21/X4</f>
        <v>3950.8558807288787</v>
      </c>
      <c r="I21" s="15">
        <f>'WEEKLY COMPETITIVE REPORT'!I21/X4</f>
        <v>5251.242407509663</v>
      </c>
      <c r="J21" s="23">
        <f>'WEEKLY COMPETITIVE REPORT'!J21</f>
        <v>745</v>
      </c>
      <c r="K21" s="23">
        <f>'WEEKLY COMPETITIVE REPORT'!K21</f>
        <v>871</v>
      </c>
      <c r="L21" s="65">
        <f>'WEEKLY COMPETITIVE REPORT'!L21</f>
        <v>-24.763406940063092</v>
      </c>
      <c r="M21" s="15">
        <f aca="true" t="shared" si="3" ref="M21:M33">H21/G21</f>
        <v>438.9839867476532</v>
      </c>
      <c r="N21" s="38">
        <f>'WEEKLY COMPETITIVE REPORT'!N21</f>
        <v>9</v>
      </c>
      <c r="O21" s="15">
        <f>'WEEKLY COMPETITIVE REPORT'!O21/X4</f>
        <v>5055.218111540585</v>
      </c>
      <c r="P21" s="15">
        <f>'WEEKLY COMPETITIVE REPORT'!P21/X4</f>
        <v>7250.138045278851</v>
      </c>
      <c r="Q21" s="23">
        <f>'WEEKLY COMPETITIVE REPORT'!Q21</f>
        <v>970</v>
      </c>
      <c r="R21" s="23">
        <f>'WEEKLY COMPETITIVE REPORT'!R21</f>
        <v>1261</v>
      </c>
      <c r="S21" s="65">
        <f>'WEEKLY COMPETITIVE REPORT'!S21</f>
        <v>-30.274181264280273</v>
      </c>
      <c r="T21" s="15">
        <f>'WEEKLY COMPETITIVE REPORT'!T21/X4</f>
        <v>325824.1303147432</v>
      </c>
      <c r="U21" s="15">
        <f aca="true" t="shared" si="4" ref="U21:U33">O21/N21</f>
        <v>561.6909012822872</v>
      </c>
      <c r="V21" s="26">
        <f aca="true" t="shared" si="5" ref="V21:V33">O21+T21</f>
        <v>330879.3484262838</v>
      </c>
      <c r="W21" s="23">
        <f>'WEEKLY COMPETITIVE REPORT'!W21</f>
        <v>55787</v>
      </c>
      <c r="X21" s="57">
        <f>'WEEKLY COMPETITIVE REPORT'!X21</f>
        <v>56757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TAXI 4</v>
      </c>
      <c r="D22" s="4" t="str">
        <f>'WEEKLY COMPETITIVE REPORT'!D22</f>
        <v>INDEP</v>
      </c>
      <c r="E22" s="4" t="str">
        <f>'WEEKLY COMPETITIVE REPORT'!E22</f>
        <v>CF</v>
      </c>
      <c r="F22" s="38">
        <f>'WEEKLY COMPETITIVE REPORT'!F22</f>
        <v>2</v>
      </c>
      <c r="G22" s="38">
        <f>'WEEKLY COMPETITIVE REPORT'!G22</f>
        <v>2</v>
      </c>
      <c r="H22" s="15">
        <f>'WEEKLY COMPETITIVE REPORT'!H22/X4</f>
        <v>3500.8282716731087</v>
      </c>
      <c r="I22" s="15">
        <f>'WEEKLY COMPETITIVE REPORT'!I22/X4</f>
        <v>4015.7371617890667</v>
      </c>
      <c r="J22" s="23">
        <f>'WEEKLY COMPETITIVE REPORT'!J22</f>
        <v>621</v>
      </c>
      <c r="K22" s="23">
        <f>'WEEKLY COMPETITIVE REPORT'!K22</f>
        <v>607</v>
      </c>
      <c r="L22" s="65">
        <f>'WEEKLY COMPETITIVE REPORT'!L22</f>
        <v>-12.822275696115497</v>
      </c>
      <c r="M22" s="15">
        <f t="shared" si="3"/>
        <v>1750.4141358365544</v>
      </c>
      <c r="N22" s="38">
        <f>'WEEKLY COMPETITIVE REPORT'!N22</f>
        <v>2</v>
      </c>
      <c r="O22" s="15">
        <f>'WEEKLY COMPETITIVE REPORT'!O22/X4</f>
        <v>4592.766427388183</v>
      </c>
      <c r="P22" s="15">
        <f>'WEEKLY COMPETITIVE REPORT'!P22/X4</f>
        <v>5953.892876863611</v>
      </c>
      <c r="Q22" s="23">
        <f>'WEEKLY COMPETITIVE REPORT'!Q22</f>
        <v>827</v>
      </c>
      <c r="R22" s="23">
        <f>'WEEKLY COMPETITIVE REPORT'!R22</f>
        <v>942</v>
      </c>
      <c r="S22" s="65">
        <f>'WEEKLY COMPETITIVE REPORT'!S22</f>
        <v>-22.861117551588222</v>
      </c>
      <c r="T22" s="15">
        <f>'WEEKLY COMPETITIVE REPORT'!T22/X4</f>
        <v>5953.892876863611</v>
      </c>
      <c r="U22" s="15">
        <f t="shared" si="4"/>
        <v>2296.3832136940914</v>
      </c>
      <c r="V22" s="26">
        <f t="shared" si="5"/>
        <v>10546.659304251792</v>
      </c>
      <c r="W22" s="23">
        <f>'WEEKLY COMPETITIVE REPORT'!W22</f>
        <v>942</v>
      </c>
      <c r="X22" s="57">
        <f>'WEEKLY COMPETITIVE REPORT'!X22</f>
        <v>1769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SLUMDOG MILLIONAIRE</v>
      </c>
      <c r="D23" s="4" t="str">
        <f>'WEEKLY COMPETITIVE REPORT'!D23</f>
        <v>INDEP</v>
      </c>
      <c r="E23" s="4" t="str">
        <f>'WEEKLY COMPETITIVE REPORT'!E23</f>
        <v>Blitz</v>
      </c>
      <c r="F23" s="38">
        <f>'WEEKLY COMPETITIVE REPORT'!F23</f>
        <v>9</v>
      </c>
      <c r="G23" s="38">
        <f>'WEEKLY COMPETITIVE REPORT'!G23</f>
        <v>8</v>
      </c>
      <c r="H23" s="15">
        <f>'WEEKLY COMPETITIVE REPORT'!H23/X4</f>
        <v>3492.5455549420208</v>
      </c>
      <c r="I23" s="15">
        <f>'WEEKLY COMPETITIVE REPORT'!I23/X4</f>
        <v>3183.324130314743</v>
      </c>
      <c r="J23" s="23">
        <f>'WEEKLY COMPETITIVE REPORT'!J23</f>
        <v>667</v>
      </c>
      <c r="K23" s="23">
        <f>'WEEKLY COMPETITIVE REPORT'!K23</f>
        <v>542</v>
      </c>
      <c r="L23" s="65">
        <f>'WEEKLY COMPETITIVE REPORT'!L23</f>
        <v>9.71379011274935</v>
      </c>
      <c r="M23" s="15">
        <f t="shared" si="3"/>
        <v>436.5681943677526</v>
      </c>
      <c r="N23" s="38">
        <f>'WEEKLY COMPETITIVE REPORT'!N23</f>
        <v>8</v>
      </c>
      <c r="O23" s="15">
        <f>'WEEKLY COMPETITIVE REPORT'!O23/X4</f>
        <v>5098.012147984538</v>
      </c>
      <c r="P23" s="15">
        <f>'WEEKLY COMPETITIVE REPORT'!P23/X4</f>
        <v>5251.242407509663</v>
      </c>
      <c r="Q23" s="23">
        <f>'WEEKLY COMPETITIVE REPORT'!Q23</f>
        <v>971</v>
      </c>
      <c r="R23" s="23">
        <f>'WEEKLY COMPETITIVE REPORT'!R23</f>
        <v>908</v>
      </c>
      <c r="S23" s="65">
        <f>'WEEKLY COMPETITIVE REPORT'!S23</f>
        <v>-2.9179810725552073</v>
      </c>
      <c r="T23" s="15">
        <f>'WEEKLY COMPETITIVE REPORT'!T23/X4</f>
        <v>318583.655438984</v>
      </c>
      <c r="U23" s="15">
        <f t="shared" si="4"/>
        <v>637.2515184980673</v>
      </c>
      <c r="V23" s="26">
        <f t="shared" si="5"/>
        <v>323681.6675869685</v>
      </c>
      <c r="W23" s="23">
        <f>'WEEKLY COMPETITIVE REPORT'!W23</f>
        <v>53879</v>
      </c>
      <c r="X23" s="57">
        <f>'WEEKLY COMPETITIVE REPORT'!X23</f>
        <v>54850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GRAN TORINO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6</v>
      </c>
      <c r="G24" s="38">
        <f>'WEEKLY COMPETITIVE REPORT'!G24</f>
        <v>5</v>
      </c>
      <c r="H24" s="15">
        <f>'WEEKLY COMPETITIVE REPORT'!H24/X4</f>
        <v>2571.7835450027605</v>
      </c>
      <c r="I24" s="15">
        <f>'WEEKLY COMPETITIVE REPORT'!I24/X4</f>
        <v>2709.828823854224</v>
      </c>
      <c r="J24" s="23">
        <f>'WEEKLY COMPETITIVE REPORT'!J24</f>
        <v>456</v>
      </c>
      <c r="K24" s="23">
        <f>'WEEKLY COMPETITIVE REPORT'!K24</f>
        <v>426</v>
      </c>
      <c r="L24" s="65">
        <f>'WEEKLY COMPETITIVE REPORT'!L24</f>
        <v>-5.09424350483954</v>
      </c>
      <c r="M24" s="15">
        <f t="shared" si="3"/>
        <v>514.3567090005521</v>
      </c>
      <c r="N24" s="38">
        <f>'WEEKLY COMPETITIVE REPORT'!N24</f>
        <v>5</v>
      </c>
      <c r="O24" s="15">
        <f>'WEEKLY COMPETITIVE REPORT'!O24/X4</f>
        <v>4093.042517945886</v>
      </c>
      <c r="P24" s="15">
        <f>'WEEKLY COMPETITIVE REPORT'!P24/X4</f>
        <v>4616.234124792932</v>
      </c>
      <c r="Q24" s="23">
        <f>'WEEKLY COMPETITIVE REPORT'!Q24</f>
        <v>750</v>
      </c>
      <c r="R24" s="23">
        <f>'WEEKLY COMPETITIVE REPORT'!R24</f>
        <v>779</v>
      </c>
      <c r="S24" s="65">
        <f>'WEEKLY COMPETITIVE REPORT'!S24</f>
        <v>-11.33373205741627</v>
      </c>
      <c r="T24" s="15">
        <f>'WEEKLY COMPETITIVE REPORT'!T24/X4</f>
        <v>74827.44340143567</v>
      </c>
      <c r="U24" s="15">
        <f t="shared" si="4"/>
        <v>818.6085035891772</v>
      </c>
      <c r="V24" s="26">
        <f t="shared" si="5"/>
        <v>78920.48591938155</v>
      </c>
      <c r="W24" s="23">
        <f>'WEEKLY COMPETITIVE REPORT'!W24</f>
        <v>12298</v>
      </c>
      <c r="X24" s="57">
        <f>'WEEKLY COMPETITIVE REPORT'!X24</f>
        <v>13048</v>
      </c>
    </row>
    <row r="25" spans="1:24" ht="12.75">
      <c r="A25" s="51">
        <v>12</v>
      </c>
      <c r="B25" s="4">
        <f>'WEEKLY COMPETITIVE REPORT'!B25</f>
        <v>6</v>
      </c>
      <c r="C25" s="4" t="str">
        <f>'WEEKLY COMPETITIVE REPORT'!C25</f>
        <v>MONSTERS vs ALIENS</v>
      </c>
      <c r="D25" s="4" t="str">
        <f>'WEEKLY COMPETITIVE REPORT'!D25</f>
        <v>PAR</v>
      </c>
      <c r="E25" s="4" t="str">
        <f>'WEEKLY COMPETITIVE REPORT'!E25</f>
        <v>Karantanija</v>
      </c>
      <c r="F25" s="38">
        <f>'WEEKLY COMPETITIVE REPORT'!F25</f>
        <v>7</v>
      </c>
      <c r="G25" s="38">
        <f>'WEEKLY COMPETITIVE REPORT'!G25</f>
        <v>13</v>
      </c>
      <c r="H25" s="15">
        <f>'WEEKLY COMPETITIVE REPORT'!H25/X4</f>
        <v>2371.617890668139</v>
      </c>
      <c r="I25" s="15">
        <f>'WEEKLY COMPETITIVE REPORT'!I25/X4</f>
        <v>6227.222528989508</v>
      </c>
      <c r="J25" s="23">
        <f>'WEEKLY COMPETITIVE REPORT'!J25</f>
        <v>348</v>
      </c>
      <c r="K25" s="23">
        <f>'WEEKLY COMPETITIVE REPORT'!K25</f>
        <v>742</v>
      </c>
      <c r="L25" s="65">
        <f>'WEEKLY COMPETITIVE REPORT'!L25</f>
        <v>-61.91531811128353</v>
      </c>
      <c r="M25" s="15">
        <f t="shared" si="3"/>
        <v>182.43214543601067</v>
      </c>
      <c r="N25" s="38">
        <f>'WEEKLY COMPETITIVE REPORT'!N25</f>
        <v>13</v>
      </c>
      <c r="O25" s="15">
        <f>'WEEKLY COMPETITIVE REPORT'!O25/X4</f>
        <v>2805.0800662617335</v>
      </c>
      <c r="P25" s="15">
        <f>'WEEKLY COMPETITIVE REPORT'!P25/X4</f>
        <v>8387.631143014909</v>
      </c>
      <c r="Q25" s="23">
        <f>'WEEKLY COMPETITIVE REPORT'!Q25</f>
        <v>406</v>
      </c>
      <c r="R25" s="23">
        <f>'WEEKLY COMPETITIVE REPORT'!R25</f>
        <v>1042</v>
      </c>
      <c r="S25" s="65">
        <f>'WEEKLY COMPETITIVE REPORT'!S25</f>
        <v>-66.55694535878868</v>
      </c>
      <c r="T25" s="15">
        <f>'WEEKLY COMPETITIVE REPORT'!T25/X4</f>
        <v>215583.93152954167</v>
      </c>
      <c r="U25" s="15">
        <f t="shared" si="4"/>
        <v>215.77538971244104</v>
      </c>
      <c r="V25" s="26">
        <f t="shared" si="5"/>
        <v>218389.0115958034</v>
      </c>
      <c r="W25" s="23">
        <f>'WEEKLY COMPETITIVE REPORT'!W25</f>
        <v>27392</v>
      </c>
      <c r="X25" s="57">
        <f>'WEEKLY COMPETITIVE REPORT'!X25</f>
        <v>27798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BLINDNESS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2</v>
      </c>
      <c r="G26" s="38">
        <f>'WEEKLY COMPETITIVE REPORT'!G26</f>
        <v>1</v>
      </c>
      <c r="H26" s="15">
        <f>'WEEKLY COMPETITIVE REPORT'!H26/X4</f>
        <v>1334.89784649365</v>
      </c>
      <c r="I26" s="15">
        <f>'WEEKLY COMPETITIVE REPORT'!I26/X4</f>
        <v>1674.4892324682494</v>
      </c>
      <c r="J26" s="23">
        <f>'WEEKLY COMPETITIVE REPORT'!J26</f>
        <v>238</v>
      </c>
      <c r="K26" s="23">
        <f>'WEEKLY COMPETITIVE REPORT'!K26</f>
        <v>242</v>
      </c>
      <c r="L26" s="65">
        <f>'WEEKLY COMPETITIVE REPORT'!L26</f>
        <v>-20.280296784830995</v>
      </c>
      <c r="M26" s="15">
        <f t="shared" si="3"/>
        <v>1334.89784649365</v>
      </c>
      <c r="N26" s="38">
        <f>'WEEKLY COMPETITIVE REPORT'!N26</f>
        <v>1</v>
      </c>
      <c r="O26" s="15">
        <f>'WEEKLY COMPETITIVE REPORT'!O26/X4</f>
        <v>1979.5692987299833</v>
      </c>
      <c r="P26" s="15">
        <f>'WEEKLY COMPETITIVE REPORT'!P26/X4</f>
        <v>2861.6786305908336</v>
      </c>
      <c r="Q26" s="23">
        <f>'WEEKLY COMPETITIVE REPORT'!Q26</f>
        <v>363</v>
      </c>
      <c r="R26" s="23">
        <f>'WEEKLY COMPETITIVE REPORT'!R26</f>
        <v>441</v>
      </c>
      <c r="S26" s="65">
        <f>'WEEKLY COMPETITIVE REPORT'!S26</f>
        <v>-30.824891461649784</v>
      </c>
      <c r="T26" s="15">
        <f>'WEEKLY COMPETITIVE REPORT'!T26/X4</f>
        <v>2861.6786305908336</v>
      </c>
      <c r="U26" s="15">
        <f t="shared" si="4"/>
        <v>1979.5692987299833</v>
      </c>
      <c r="V26" s="26">
        <f t="shared" si="5"/>
        <v>4841.247929320817</v>
      </c>
      <c r="W26" s="23">
        <f>'WEEKLY COMPETITIVE REPORT'!W26</f>
        <v>441</v>
      </c>
      <c r="X26" s="57">
        <f>'WEEKLY COMPETITIVE REPORT'!X26</f>
        <v>804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THE READER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10</v>
      </c>
      <c r="G27" s="38">
        <f>'WEEKLY COMPETITIVE REPORT'!G27</f>
        <v>2</v>
      </c>
      <c r="H27" s="15">
        <f>'WEEKLY COMPETITIVE REPORT'!H27/X4</f>
        <v>1109.8840419657647</v>
      </c>
      <c r="I27" s="15">
        <f>'WEEKLY COMPETITIVE REPORT'!I27/X17</f>
        <v>0.08908832220641348</v>
      </c>
      <c r="J27" s="23">
        <f>'WEEKLY COMPETITIVE REPORT'!J27</f>
        <v>192</v>
      </c>
      <c r="K27" s="23">
        <f>'WEEKLY COMPETITIVE REPORT'!K27</f>
        <v>157</v>
      </c>
      <c r="L27" s="65">
        <f>'WEEKLY COMPETITIVE REPORT'!L27</f>
        <v>-1.22850122850123</v>
      </c>
      <c r="M27" s="15">
        <f t="shared" si="3"/>
        <v>554.9420209828824</v>
      </c>
      <c r="N27" s="38">
        <f>'WEEKLY COMPETITIVE REPORT'!N27</f>
        <v>2</v>
      </c>
      <c r="O27" s="15">
        <f>'WEEKLY COMPETITIVE REPORT'!O27/X4</f>
        <v>1776.6427388183324</v>
      </c>
      <c r="P27" s="15">
        <f>'WEEKLY COMPETITIVE REPORT'!P27/X17</f>
        <v>0.17511218124110758</v>
      </c>
      <c r="Q27" s="23">
        <f>'WEEKLY COMPETITIVE REPORT'!Q27</f>
        <v>323</v>
      </c>
      <c r="R27" s="23">
        <f>'WEEKLY COMPETITIVE REPORT'!R27</f>
        <v>319</v>
      </c>
      <c r="S27" s="65">
        <f>'WEEKLY COMPETITIVE REPORT'!S27</f>
        <v>-19.5625</v>
      </c>
      <c r="T27" s="15">
        <f>'WEEKLY COMPETITIVE REPORT'!T27/X17</f>
        <v>6.267374411732516</v>
      </c>
      <c r="U27" s="15">
        <f t="shared" si="4"/>
        <v>888.3213694091662</v>
      </c>
      <c r="V27" s="26">
        <f t="shared" si="5"/>
        <v>1782.910113230065</v>
      </c>
      <c r="W27" s="23">
        <f>'WEEKLY COMPETITIVE REPORT'!W27</f>
        <v>11666</v>
      </c>
      <c r="X27" s="57">
        <f>'WEEKLY COMPETITIVE REPORT'!X27</f>
        <v>11989</v>
      </c>
    </row>
    <row r="28" spans="1:24" ht="12.75">
      <c r="A28" s="51">
        <v>15</v>
      </c>
      <c r="B28" s="4">
        <f>'WEEKLY COMPETITIVE REPORT'!B28</f>
        <v>18</v>
      </c>
      <c r="C28" s="4" t="str">
        <f>'WEEKLY COMPETITIVE REPORT'!C28</f>
        <v>HOTEL FOR DOGS</v>
      </c>
      <c r="D28" s="4" t="str">
        <f>'WEEKLY COMPETITIVE REPORT'!D28</f>
        <v>PAR</v>
      </c>
      <c r="E28" s="4" t="str">
        <f>'WEEKLY COMPETITIVE REPORT'!E28</f>
        <v>Karantanija</v>
      </c>
      <c r="F28" s="38">
        <f>'WEEKLY COMPETITIVE REPORT'!F28</f>
        <v>10</v>
      </c>
      <c r="G28" s="38">
        <f>'WEEKLY COMPETITIVE REPORT'!G28</f>
        <v>8</v>
      </c>
      <c r="H28" s="15">
        <f>'WEEKLY COMPETITIVE REPORT'!H28/X4</f>
        <v>1051.90502484815</v>
      </c>
      <c r="I28" s="15">
        <f>'WEEKLY COMPETITIVE REPORT'!I28/X17</f>
        <v>0.05910036116887381</v>
      </c>
      <c r="J28" s="23">
        <f>'WEEKLY COMPETITIVE REPORT'!J28</f>
        <v>199</v>
      </c>
      <c r="K28" s="23">
        <f>'WEEKLY COMPETITIVE REPORT'!K28</f>
        <v>156</v>
      </c>
      <c r="L28" s="65">
        <f>'WEEKLY COMPETITIVE REPORT'!L28</f>
        <v>41.111111111111114</v>
      </c>
      <c r="M28" s="15">
        <f t="shared" si="3"/>
        <v>131.48812810601876</v>
      </c>
      <c r="N28" s="38">
        <f>'WEEKLY COMPETITIVE REPORT'!N28</f>
        <v>8</v>
      </c>
      <c r="O28" s="15">
        <f>'WEEKLY COMPETITIVE REPORT'!O28/X4</f>
        <v>1133.3517393705135</v>
      </c>
      <c r="P28" s="15">
        <f>'WEEKLY COMPETITIVE REPORT'!P28/X17</f>
        <v>0.0647915070592098</v>
      </c>
      <c r="Q28" s="23">
        <f>'WEEKLY COMPETITIVE REPORT'!Q28</f>
        <v>214</v>
      </c>
      <c r="R28" s="23">
        <f>'WEEKLY COMPETITIVE REPORT'!R28</f>
        <v>167</v>
      </c>
      <c r="S28" s="65">
        <f>'WEEKLY COMPETITIVE REPORT'!S28</f>
        <v>38.68243243243242</v>
      </c>
      <c r="T28" s="15">
        <f>'WEEKLY COMPETITIVE REPORT'!T28/X17</f>
        <v>5.936521834300098</v>
      </c>
      <c r="U28" s="15">
        <f t="shared" si="4"/>
        <v>141.6689674213142</v>
      </c>
      <c r="V28" s="26">
        <f t="shared" si="5"/>
        <v>1139.2882612048136</v>
      </c>
      <c r="W28" s="23">
        <f>'WEEKLY COMPETITIVE REPORT'!W28</f>
        <v>13425</v>
      </c>
      <c r="X28" s="57">
        <f>'WEEKLY COMPETITIVE REPORT'!X28</f>
        <v>13639</v>
      </c>
    </row>
    <row r="29" spans="1:24" ht="12.75">
      <c r="A29" s="51">
        <v>16</v>
      </c>
      <c r="B29" s="4">
        <f>'WEEKLY COMPETITIVE REPORT'!B29</f>
        <v>12</v>
      </c>
      <c r="C29" s="4" t="str">
        <f>'WEEKLY COMPETITIVE REPORT'!C29</f>
        <v>RACE TO WITCH MOUNTAIN</v>
      </c>
      <c r="D29" s="4" t="str">
        <f>'WEEKLY COMPETITIVE REPORT'!D29</f>
        <v>WDI</v>
      </c>
      <c r="E29" s="4" t="str">
        <f>'WEEKLY COMPETITIVE REPORT'!E29</f>
        <v>CENEX</v>
      </c>
      <c r="F29" s="38">
        <f>'WEEKLY COMPETITIVE REPORT'!F29</f>
        <v>5</v>
      </c>
      <c r="G29" s="38">
        <f>'WEEKLY COMPETITIVE REPORT'!G29</f>
        <v>6</v>
      </c>
      <c r="H29" s="15">
        <f>'WEEKLY COMPETITIVE REPORT'!H29/X4</f>
        <v>706.791827719492</v>
      </c>
      <c r="I29" s="15">
        <f>'WEEKLY COMPETITIVE REPORT'!I29/X17</f>
        <v>0.14895479916821713</v>
      </c>
      <c r="J29" s="23">
        <f>'WEEKLY COMPETITIVE REPORT'!J29</f>
        <v>141</v>
      </c>
      <c r="K29" s="23">
        <f>'WEEKLY COMPETITIVE REPORT'!K29</f>
        <v>326</v>
      </c>
      <c r="L29" s="65">
        <f>'WEEKLY COMPETITIVE REPORT'!L29</f>
        <v>-62.38060249816312</v>
      </c>
      <c r="M29" s="15">
        <f t="shared" si="3"/>
        <v>117.79863795324866</v>
      </c>
      <c r="N29" s="38">
        <f>'WEEKLY COMPETITIVE REPORT'!N29</f>
        <v>6</v>
      </c>
      <c r="O29" s="15">
        <f>'WEEKLY COMPETITIVE REPORT'!O29/X4</f>
        <v>952.5124240750965</v>
      </c>
      <c r="P29" s="15">
        <f>'WEEKLY COMPETITIVE REPORT'!P29/X17</f>
        <v>0.19722009412279742</v>
      </c>
      <c r="Q29" s="23">
        <f>'WEEKLY COMPETITIVE REPORT'!Q29</f>
        <v>196</v>
      </c>
      <c r="R29" s="23">
        <f>'WEEKLY COMPETITIVE REPORT'!R29</f>
        <v>463</v>
      </c>
      <c r="S29" s="65">
        <f>'WEEKLY COMPETITIVE REPORT'!S29</f>
        <v>-61.70921198668147</v>
      </c>
      <c r="T29" s="15">
        <f>'WEEKLY COMPETITIVE REPORT'!T29/X4</f>
        <v>39128.934290447265</v>
      </c>
      <c r="U29" s="15">
        <f t="shared" si="4"/>
        <v>158.75207067918276</v>
      </c>
      <c r="V29" s="26">
        <f t="shared" si="5"/>
        <v>40081.44671452236</v>
      </c>
      <c r="W29" s="23">
        <f>'WEEKLY COMPETITIVE REPORT'!W29</f>
        <v>7035</v>
      </c>
      <c r="X29" s="57">
        <f>'WEEKLY COMPETITIVE REPORT'!X29</f>
        <v>7231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HE'S JUST NOT THAT INTO YOU</v>
      </c>
      <c r="D30" s="4" t="str">
        <f>'WEEKLY COMPETITIVE REPORT'!D30</f>
        <v>WB</v>
      </c>
      <c r="E30" s="4" t="str">
        <f>'WEEKLY COMPETITIVE REPORT'!E30</f>
        <v>Blitz</v>
      </c>
      <c r="F30" s="38">
        <f>'WEEKLY COMPETITIVE REPORT'!F30</f>
        <v>10</v>
      </c>
      <c r="G30" s="38">
        <f>'WEEKLY COMPETITIVE REPORT'!G30</f>
        <v>6</v>
      </c>
      <c r="H30" s="15">
        <f>'WEEKLY COMPETITIVE REPORT'!H30/X4</f>
        <v>528.7134180011043</v>
      </c>
      <c r="I30" s="15">
        <f>'WEEKLY COMPETITIVE REPORT'!I30/X17</f>
        <v>0.08755609062055379</v>
      </c>
      <c r="J30" s="23">
        <f>'WEEKLY COMPETITIVE REPORT'!J30</f>
        <v>91</v>
      </c>
      <c r="K30" s="23">
        <f>'WEEKLY COMPETITIVE REPORT'!K30</f>
        <v>151</v>
      </c>
      <c r="L30" s="65">
        <f>'WEEKLY COMPETITIVE REPORT'!L30</f>
        <v>-52.125</v>
      </c>
      <c r="M30" s="15">
        <f t="shared" si="3"/>
        <v>88.11890300018405</v>
      </c>
      <c r="N30" s="38">
        <f>'WEEKLY COMPETITIVE REPORT'!N30</f>
        <v>6</v>
      </c>
      <c r="O30" s="15">
        <f>'WEEKLY COMPETITIVE REPORT'!O30/X4</f>
        <v>835.1739370513528</v>
      </c>
      <c r="P30" s="15">
        <f>'WEEKLY COMPETITIVE REPORT'!P30/X17</f>
        <v>0.15004925030097407</v>
      </c>
      <c r="Q30" s="23">
        <f>'WEEKLY COMPETITIVE REPORT'!Q30</f>
        <v>148</v>
      </c>
      <c r="R30" s="23">
        <f>'WEEKLY COMPETITIVE REPORT'!R30</f>
        <v>266</v>
      </c>
      <c r="S30" s="65">
        <f>'WEEKLY COMPETITIVE REPORT'!S30</f>
        <v>-55.87162654996353</v>
      </c>
      <c r="T30" s="15">
        <f>'WEEKLY COMPETITIVE REPORT'!T30/X4</f>
        <v>135904.1965764771</v>
      </c>
      <c r="U30" s="15">
        <f t="shared" si="4"/>
        <v>139.19565617522548</v>
      </c>
      <c r="V30" s="26">
        <f t="shared" si="5"/>
        <v>136739.37051352844</v>
      </c>
      <c r="W30" s="23">
        <f>'WEEKLY COMPETITIVE REPORT'!W30</f>
        <v>21842</v>
      </c>
      <c r="X30" s="57">
        <f>'WEEKLY COMPETITIVE REPORT'!X30</f>
        <v>21990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SVETAT E GOLYAM...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2</v>
      </c>
      <c r="G31" s="38">
        <f>'WEEKLY COMPETITIVE REPORT'!G31</f>
        <v>1</v>
      </c>
      <c r="H31" s="15">
        <f>'WEEKLY COMPETITIVE REPORT'!H31/X4</f>
        <v>491.4411927112092</v>
      </c>
      <c r="I31" s="15">
        <f>'WEEKLY COMPETITIVE REPORT'!I31/X17</f>
        <v>0.0479369596147532</v>
      </c>
      <c r="J31" s="23">
        <f>'WEEKLY COMPETITIVE REPORT'!J31</f>
        <v>78</v>
      </c>
      <c r="K31" s="23">
        <f>'WEEKLY COMPETITIVE REPORT'!K31</f>
        <v>92</v>
      </c>
      <c r="L31" s="65">
        <f>'WEEKLY COMPETITIVE REPORT'!L31</f>
        <v>-18.721461187214615</v>
      </c>
      <c r="M31" s="15">
        <f t="shared" si="3"/>
        <v>491.4411927112092</v>
      </c>
      <c r="N31" s="38">
        <f>'WEEKLY COMPETITIVE REPORT'!N31</f>
        <v>1</v>
      </c>
      <c r="O31" s="15">
        <f>'WEEKLY COMPETITIVE REPORT'!O31/X4</f>
        <v>808.9453340695748</v>
      </c>
      <c r="P31" s="15">
        <f>'WEEKLY COMPETITIVE REPORT'!P31/X17</f>
        <v>0.10703732078362702</v>
      </c>
      <c r="Q31" s="23">
        <f>'WEEKLY COMPETITIVE REPORT'!Q31</f>
        <v>128</v>
      </c>
      <c r="R31" s="23">
        <f>'WEEKLY COMPETITIVE REPORT'!R31</f>
        <v>214</v>
      </c>
      <c r="S31" s="65">
        <f>'WEEKLY COMPETITIVE REPORT'!S31</f>
        <v>-40.081799591002046</v>
      </c>
      <c r="T31" s="15">
        <f>'WEEKLY COMPETITIVE REPORT'!T31/X4</f>
        <v>1783.5450027609054</v>
      </c>
      <c r="U31" s="15">
        <f t="shared" si="4"/>
        <v>808.9453340695748</v>
      </c>
      <c r="V31" s="26">
        <f t="shared" si="5"/>
        <v>2592.4903368304804</v>
      </c>
      <c r="W31" s="23">
        <f>'WEEKLY COMPETITIVE REPORT'!W31</f>
        <v>546</v>
      </c>
      <c r="X31" s="57">
        <f>'WEEKLY COMPETITIVE REPORT'!X31</f>
        <v>674</v>
      </c>
    </row>
    <row r="32" spans="1:24" ht="12.75">
      <c r="A32" s="51">
        <v>19</v>
      </c>
      <c r="B32" s="4">
        <f>'WEEKLY COMPETITIVE REPORT'!B32</f>
        <v>20</v>
      </c>
      <c r="C32" s="4" t="str">
        <f>'WEEKLY COMPETITIVE REPORT'!C32</f>
        <v>INKHEART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8</v>
      </c>
      <c r="G32" s="38">
        <f>'WEEKLY COMPETITIVE REPORT'!G32</f>
        <v>4</v>
      </c>
      <c r="H32" s="15">
        <f>'WEEKLY COMPETITIVE REPORT'!H32/X4</f>
        <v>329.9282164549972</v>
      </c>
      <c r="I32" s="15">
        <f>'WEEKLY COMPETITIVE REPORT'!I32/X17</f>
        <v>0.039947466345627666</v>
      </c>
      <c r="J32" s="23">
        <f>'WEEKLY COMPETITIVE REPORT'!J32</f>
        <v>84</v>
      </c>
      <c r="K32" s="23">
        <f>'WEEKLY COMPETITIVE REPORT'!K32</f>
        <v>98</v>
      </c>
      <c r="L32" s="65">
        <f>'WEEKLY COMPETITIVE REPORT'!L32</f>
        <v>-34.52054794520548</v>
      </c>
      <c r="M32" s="15">
        <f t="shared" si="3"/>
        <v>82.4820541137493</v>
      </c>
      <c r="N32" s="38">
        <f>'WEEKLY COMPETITIVE REPORT'!N32</f>
        <v>4</v>
      </c>
      <c r="O32" s="15">
        <f>'WEEKLY COMPETITIVE REPORT'!O32/X4</f>
        <v>357.5372722252899</v>
      </c>
      <c r="P32" s="15">
        <f>'WEEKLY COMPETITIVE REPORT'!P32/X17</f>
        <v>0.040604137025281824</v>
      </c>
      <c r="Q32" s="23">
        <f>'WEEKLY COMPETITIVE REPORT'!Q32</f>
        <v>89</v>
      </c>
      <c r="R32" s="23">
        <f>'WEEKLY COMPETITIVE REPORT'!R32</f>
        <v>100</v>
      </c>
      <c r="S32" s="65">
        <f>'WEEKLY COMPETITIVE REPORT'!S32</f>
        <v>-30.188679245283026</v>
      </c>
      <c r="T32" s="15">
        <f>'WEEKLY COMPETITIVE REPORT'!T32/X4</f>
        <v>21177.52622860298</v>
      </c>
      <c r="U32" s="15">
        <f t="shared" si="4"/>
        <v>89.38431805632247</v>
      </c>
      <c r="V32" s="26">
        <f t="shared" si="5"/>
        <v>21535.06350082827</v>
      </c>
      <c r="W32" s="23">
        <f>'WEEKLY COMPETITIVE REPORT'!W32</f>
        <v>3649</v>
      </c>
      <c r="X32" s="57">
        <f>'WEEKLY COMPETITIVE REPORT'!X32</f>
        <v>3738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TALE OF DESPERAUX</v>
      </c>
      <c r="D33" s="4" t="str">
        <f>'WEEKLY COMPETITIVE REPORT'!D33</f>
        <v>UNI</v>
      </c>
      <c r="E33" s="4" t="str">
        <f>'WEEKLY COMPETITIVE REPORT'!E33</f>
        <v>Karantanija</v>
      </c>
      <c r="F33" s="38">
        <f>'WEEKLY COMPETITIVE REPORT'!F33</f>
        <v>14</v>
      </c>
      <c r="G33" s="38">
        <f>'WEEKLY COMPETITIVE REPORT'!G33</f>
        <v>10</v>
      </c>
      <c r="H33" s="15">
        <f>'WEEKLY COMPETITIVE REPORT'!H33/X4</f>
        <v>306.4605190502485</v>
      </c>
      <c r="I33" s="15">
        <f>'WEEKLY COMPETITIVE REPORT'!I33/X17</f>
        <v>0.04279303929079566</v>
      </c>
      <c r="J33" s="23">
        <f>'WEEKLY COMPETITIVE REPORT'!J33</f>
        <v>54</v>
      </c>
      <c r="K33" s="23">
        <f>'WEEKLY COMPETITIVE REPORT'!K33</f>
        <v>95</v>
      </c>
      <c r="L33" s="65">
        <f>'WEEKLY COMPETITIVE REPORT'!L33</f>
        <v>-43.22250639386189</v>
      </c>
      <c r="M33" s="15">
        <f t="shared" si="3"/>
        <v>30.646051905024848</v>
      </c>
      <c r="N33" s="38">
        <f>'WEEKLY COMPETITIVE REPORT'!N33</f>
        <v>10</v>
      </c>
      <c r="O33" s="15">
        <f>'WEEKLY COMPETITIVE REPORT'!O33/X4</f>
        <v>973.219215902816</v>
      </c>
      <c r="P33" s="15">
        <f>'WEEKLY COMPETITIVE REPORT'!P33/X17</f>
        <v>0.07365656123454088</v>
      </c>
      <c r="Q33" s="23">
        <f>'WEEKLY COMPETITIVE REPORT'!Q33</f>
        <v>241</v>
      </c>
      <c r="R33" s="23">
        <f>'WEEKLY COMPETITIVE REPORT'!R33</f>
        <v>169</v>
      </c>
      <c r="S33" s="65">
        <f>'WEEKLY COMPETITIVE REPORT'!S33</f>
        <v>4.754829123328392</v>
      </c>
      <c r="T33" s="15">
        <f>'WEEKLY COMPETITIVE REPORT'!T33/X4</f>
        <v>185175.31750414133</v>
      </c>
      <c r="U33" s="15">
        <f t="shared" si="4"/>
        <v>97.3219215902816</v>
      </c>
      <c r="V33" s="26">
        <f t="shared" si="5"/>
        <v>186148.53672004415</v>
      </c>
      <c r="W33" s="23">
        <f>'WEEKLY COMPETITIVE REPORT'!W33</f>
        <v>34345</v>
      </c>
      <c r="X33" s="57">
        <f>'WEEKLY COMPETITIVE REPORT'!X33</f>
        <v>34586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130</v>
      </c>
      <c r="H34" s="33">
        <f>SUM(H14:H33)</f>
        <v>142107.9514080618</v>
      </c>
      <c r="I34" s="32">
        <f>SUM(I14:I33)</f>
        <v>90099.90797781142</v>
      </c>
      <c r="J34" s="32">
        <f>SUM(J14:J33)</f>
        <v>24840</v>
      </c>
      <c r="K34" s="32">
        <f>SUM(K14:K33)</f>
        <v>14962</v>
      </c>
      <c r="L34" s="65">
        <f>'WEEKLY COMPETITIVE REPORT'!L34</f>
        <v>43.976223776223776</v>
      </c>
      <c r="M34" s="33">
        <f>H34/G34</f>
        <v>1093.1380877543215</v>
      </c>
      <c r="N34" s="41">
        <f>'WEEKLY COMPETITIVE REPORT'!N34</f>
        <v>130</v>
      </c>
      <c r="O34" s="32">
        <f>SUM(O14:O33)</f>
        <v>201122.30811706238</v>
      </c>
      <c r="P34" s="32">
        <f>SUM(P14:P33)</f>
        <v>136621.46004476797</v>
      </c>
      <c r="Q34" s="32">
        <f>SUM(Q14:Q33)</f>
        <v>36911</v>
      </c>
      <c r="R34" s="32">
        <f>SUM(R14:R33)</f>
        <v>24137</v>
      </c>
      <c r="S34" s="66">
        <f>O34/P34-100%</f>
        <v>0.4721135907284173</v>
      </c>
      <c r="T34" s="32">
        <f>SUM(T14:T33)</f>
        <v>1627728.9349840425</v>
      </c>
      <c r="U34" s="33">
        <f>O34/N34</f>
        <v>1547.0946778235568</v>
      </c>
      <c r="V34" s="32">
        <f>SUM(V14:V33)</f>
        <v>1828851.243101105</v>
      </c>
      <c r="W34" s="32">
        <f>SUM(W14:W33)</f>
        <v>294120</v>
      </c>
      <c r="X34" s="36">
        <f>SUM(X14:X33)</f>
        <v>331031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2008-07-03T16:27:44Z</cp:lastPrinted>
  <dcterms:created xsi:type="dcterms:W3CDTF">1998-07-08T11:15:35Z</dcterms:created>
  <dcterms:modified xsi:type="dcterms:W3CDTF">2009-05-25T10:33:01Z</dcterms:modified>
  <cp:category/>
  <cp:version/>
  <cp:contentType/>
  <cp:contentStatus/>
</cp:coreProperties>
</file>