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7550" windowHeight="984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<sst xmlns="http://schemas.openxmlformats.org/spreadsheetml/2006/main" count="243" uniqueCount="79">
  <si>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</si>
  <si>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</si>
  <si>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</si>
  <si>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</si>
  <si>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</si>
  <si>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</si>
  <si>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</si>
  <si>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</si>
  <si>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</si>
  <si>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</si>
  <si>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</si>
  <si>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</si>
  <si>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</si>
  <si>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</si>
  <si>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</si>
  <si>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</si>
  <si>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</si>
  <si>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</si>
  <si>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</si>
  <si>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</si>
  <si>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</si>
  <si>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</si>
  <si>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</si>
  <si>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</si>
  <si>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</si>
  <si>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</si>
  <si>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</si>
  <si>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</si>
  <si>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</si>
  <si>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</si>
  <si>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</si>
  <si>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</si>
  <si>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</si>
  <si>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</si>
  <si>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</si>
  <si>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</si>
  <si>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</si>
  <si>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</si>
  <si>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</si>
  <si>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</si>
  <si>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</si>
  <si>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</si>
  <si>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</si>
  <si>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</si>
  <si>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</si>
  <si>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</si>
  <si>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</si>
  <si>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</si>
  <si>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</si>
  <si>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</si>
  <si>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</si>
  <si>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</si>
  <si>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</si>
  <si>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</si>
  <si>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</si>
  <si>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HE'S JUST NOT THAT INTO YOU</t>
  </si>
  <si>
    <t>SLUMDOG MILLIONAIRE</t>
  </si>
  <si>
    <t>INKHEART</t>
  </si>
  <si>
    <t>MONSTERS vs ALIENS</t>
  </si>
  <si>
    <t>FAST &amp; FURIOUS 4</t>
  </si>
  <si>
    <t>GRAN TORINO</t>
  </si>
  <si>
    <t>I LOVE YOU MAN</t>
  </si>
  <si>
    <t>X-MEN ORIGINS: WOLVERINE</t>
  </si>
  <si>
    <t>17 AGAIN</t>
  </si>
  <si>
    <t>DUPLICITY</t>
  </si>
  <si>
    <t>TAXI 4</t>
  </si>
  <si>
    <t>SVETAT E GOLYAM...</t>
  </si>
  <si>
    <t>STAR TREK</t>
  </si>
  <si>
    <t>CORALINE 3D</t>
  </si>
  <si>
    <t>ANGELS &amp; DEMONS</t>
  </si>
  <si>
    <t>SONY</t>
  </si>
  <si>
    <t xml:space="preserve">22 - May   </t>
  </si>
  <si>
    <t>24 - May</t>
  </si>
  <si>
    <t>21 - May</t>
  </si>
  <si>
    <t>27 - May</t>
  </si>
  <si>
    <t>THE STRANGERS</t>
  </si>
  <si>
    <t>MY BLOODY VALENTINE</t>
  </si>
  <si>
    <t>NIGHT AT THE MUSEUM 2</t>
  </si>
  <si>
    <t>BEVERLY HILLS CHIUHUAHUA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</si>
</sst>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16" fontId="5" fillId="0" borderId="12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71</v>
      </c>
      <c r="K4" s="21"/>
      <c r="L4" s="63" t="s">
        <v>72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4">
        <v>0.722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1" t="s">
        <v>73</v>
      </c>
      <c r="K5" s="8"/>
      <c r="L5" s="64" t="s">
        <v>74</v>
      </c>
      <c r="M5" s="27"/>
      <c r="N5" s="9"/>
      <c r="O5" s="9"/>
      <c r="P5" s="9"/>
      <c r="Q5" s="9"/>
      <c r="R5" s="9"/>
      <c r="S5" s="9"/>
      <c r="T5" s="30"/>
      <c r="U5" s="30"/>
      <c r="V5" s="73"/>
      <c r="W5" s="21"/>
      <c r="X5" s="72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39961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5">
        <v>1</v>
      </c>
      <c r="B14" s="75">
        <v>1</v>
      </c>
      <c r="C14" s="4" t="s">
        <v>69</v>
      </c>
      <c r="D14" s="16" t="s">
        <v>70</v>
      </c>
      <c r="E14" s="16" t="s">
        <v>42</v>
      </c>
      <c r="F14" s="38">
        <v>2</v>
      </c>
      <c r="G14" s="38">
        <v>10</v>
      </c>
      <c r="H14" s="25">
        <v>25667</v>
      </c>
      <c r="I14" s="25">
        <v>50637</v>
      </c>
      <c r="J14" s="87">
        <v>6268</v>
      </c>
      <c r="K14" s="87">
        <v>12197</v>
      </c>
      <c r="L14" s="65">
        <f>(H14/I14*100)-100</f>
        <v>-49.311768074727965</v>
      </c>
      <c r="M14" s="15">
        <f aca="true" t="shared" si="0" ref="M14:M32">H14/G14</f>
        <v>2566.7</v>
      </c>
      <c r="N14" s="38">
        <v>10</v>
      </c>
      <c r="O14" s="23">
        <v>37056</v>
      </c>
      <c r="P14" s="23">
        <v>70992</v>
      </c>
      <c r="Q14" s="23">
        <v>9772</v>
      </c>
      <c r="R14" s="23">
        <v>18235</v>
      </c>
      <c r="S14" s="65">
        <f>(O14/P14*100)-100</f>
        <v>-47.802569303583496</v>
      </c>
      <c r="T14" s="77">
        <v>72683</v>
      </c>
      <c r="U14" s="15">
        <f aca="true" t="shared" si="1" ref="U14:U32">O14/N14</f>
        <v>3705.6</v>
      </c>
      <c r="V14" s="77">
        <f aca="true" t="shared" si="2" ref="V14:V32">SUM(T14,O14)</f>
        <v>109739</v>
      </c>
      <c r="W14" s="77">
        <v>18665</v>
      </c>
      <c r="X14" s="78">
        <f aca="true" t="shared" si="3" ref="X14:X32">SUM(W14,Q14)</f>
        <v>28437</v>
      </c>
    </row>
    <row r="15" spans="1:24" ht="12.75">
      <c r="A15" s="75">
        <v>2</v>
      </c>
      <c r="B15" s="75" t="s">
        <v>50</v>
      </c>
      <c r="C15" s="4" t="s">
        <v>77</v>
      </c>
      <c r="D15" s="16" t="s">
        <v>45</v>
      </c>
      <c r="E15" s="16" t="s">
        <v>42</v>
      </c>
      <c r="F15" s="38">
        <v>1</v>
      </c>
      <c r="G15" s="38">
        <v>11</v>
      </c>
      <c r="H15" s="25">
        <v>12918</v>
      </c>
      <c r="I15" s="25"/>
      <c r="J15" s="15">
        <v>3240</v>
      </c>
      <c r="K15" s="15"/>
      <c r="L15" s="65"/>
      <c r="M15" s="15">
        <f t="shared" si="0"/>
        <v>1174.3636363636363</v>
      </c>
      <c r="N15" s="38">
        <v>11</v>
      </c>
      <c r="O15" s="15">
        <v>17428</v>
      </c>
      <c r="P15" s="15"/>
      <c r="Q15" s="15">
        <v>4611</v>
      </c>
      <c r="R15" s="15"/>
      <c r="S15" s="65"/>
      <c r="T15" s="89">
        <v>783</v>
      </c>
      <c r="U15" s="15">
        <f t="shared" si="1"/>
        <v>1584.3636363636363</v>
      </c>
      <c r="V15" s="80">
        <f t="shared" si="2"/>
        <v>18211</v>
      </c>
      <c r="W15" s="80">
        <v>180</v>
      </c>
      <c r="X15" s="81">
        <f t="shared" si="3"/>
        <v>4791</v>
      </c>
    </row>
    <row r="16" spans="1:24" ht="12.75">
      <c r="A16" s="75">
        <v>3</v>
      </c>
      <c r="B16" s="51" t="s">
        <v>50</v>
      </c>
      <c r="C16" s="4" t="s">
        <v>76</v>
      </c>
      <c r="D16" s="16" t="s">
        <v>46</v>
      </c>
      <c r="E16" s="16" t="s">
        <v>44</v>
      </c>
      <c r="F16" s="38">
        <v>1</v>
      </c>
      <c r="G16" s="38">
        <v>4</v>
      </c>
      <c r="H16" s="25">
        <v>9847</v>
      </c>
      <c r="I16" s="25"/>
      <c r="J16" s="25">
        <v>1853</v>
      </c>
      <c r="K16" s="25"/>
      <c r="L16" s="65"/>
      <c r="M16" s="15">
        <f t="shared" si="0"/>
        <v>2461.75</v>
      </c>
      <c r="N16" s="39">
        <v>4</v>
      </c>
      <c r="O16" s="15">
        <v>14439</v>
      </c>
      <c r="P16" s="15"/>
      <c r="Q16" s="15">
        <v>2957</v>
      </c>
      <c r="R16" s="15"/>
      <c r="S16" s="65"/>
      <c r="T16" s="80"/>
      <c r="U16" s="15">
        <f t="shared" si="1"/>
        <v>3609.75</v>
      </c>
      <c r="V16" s="80">
        <f t="shared" si="2"/>
        <v>14439</v>
      </c>
      <c r="W16" s="80"/>
      <c r="X16" s="81">
        <f t="shared" si="3"/>
        <v>2957</v>
      </c>
    </row>
    <row r="17" spans="1:24" ht="12.75">
      <c r="A17" s="75">
        <v>4</v>
      </c>
      <c r="B17" s="75">
        <v>4</v>
      </c>
      <c r="C17" s="4" t="s">
        <v>67</v>
      </c>
      <c r="D17" s="16" t="s">
        <v>54</v>
      </c>
      <c r="E17" s="16" t="s">
        <v>36</v>
      </c>
      <c r="F17" s="38">
        <v>3</v>
      </c>
      <c r="G17" s="38">
        <v>5</v>
      </c>
      <c r="H17" s="25">
        <v>4364</v>
      </c>
      <c r="I17" s="25">
        <v>6737</v>
      </c>
      <c r="J17" s="23">
        <v>1062</v>
      </c>
      <c r="K17" s="23">
        <v>1665</v>
      </c>
      <c r="L17" s="65">
        <f>(H17/I17*100)-100</f>
        <v>-35.223393201721834</v>
      </c>
      <c r="M17" s="15">
        <f t="shared" si="0"/>
        <v>872.8</v>
      </c>
      <c r="N17" s="76">
        <v>5</v>
      </c>
      <c r="O17" s="23">
        <v>6855</v>
      </c>
      <c r="P17" s="23">
        <v>10633</v>
      </c>
      <c r="Q17" s="23">
        <v>1744</v>
      </c>
      <c r="R17" s="23">
        <v>2742</v>
      </c>
      <c r="S17" s="65">
        <f>(O17/P17*100)-100</f>
        <v>-35.53089438540394</v>
      </c>
      <c r="T17" s="80">
        <v>37830</v>
      </c>
      <c r="U17" s="15">
        <f t="shared" si="1"/>
        <v>1371</v>
      </c>
      <c r="V17" s="80">
        <f t="shared" si="2"/>
        <v>44685</v>
      </c>
      <c r="W17" s="80">
        <v>9137</v>
      </c>
      <c r="X17" s="81">
        <f t="shared" si="3"/>
        <v>10881</v>
      </c>
    </row>
    <row r="18" spans="1:24" ht="13.5" customHeight="1">
      <c r="A18" s="75">
        <v>5</v>
      </c>
      <c r="B18" s="75">
        <v>2</v>
      </c>
      <c r="C18" s="4" t="s">
        <v>63</v>
      </c>
      <c r="D18" s="16" t="s">
        <v>43</v>
      </c>
      <c r="E18" s="16" t="s">
        <v>44</v>
      </c>
      <c r="F18" s="38">
        <v>4</v>
      </c>
      <c r="G18" s="38">
        <v>6</v>
      </c>
      <c r="H18" s="15">
        <v>4152</v>
      </c>
      <c r="I18" s="15">
        <v>8048</v>
      </c>
      <c r="J18" s="86">
        <v>1049</v>
      </c>
      <c r="K18" s="86">
        <v>2025</v>
      </c>
      <c r="L18" s="65">
        <f>(H18/I18*100)-100</f>
        <v>-48.40954274353877</v>
      </c>
      <c r="M18" s="15">
        <f t="shared" si="0"/>
        <v>692</v>
      </c>
      <c r="N18" s="76">
        <v>6</v>
      </c>
      <c r="O18" s="23">
        <v>6723</v>
      </c>
      <c r="P18" s="23">
        <v>10618</v>
      </c>
      <c r="Q18" s="23">
        <v>1931</v>
      </c>
      <c r="R18" s="23">
        <v>2781</v>
      </c>
      <c r="S18" s="65">
        <f>(O18/P18*100)-100</f>
        <v>-36.68299114710868</v>
      </c>
      <c r="T18" s="80">
        <v>48077</v>
      </c>
      <c r="U18" s="15">
        <f t="shared" si="1"/>
        <v>1120.5</v>
      </c>
      <c r="V18" s="80">
        <f t="shared" si="2"/>
        <v>54800</v>
      </c>
      <c r="W18" s="80">
        <v>11557</v>
      </c>
      <c r="X18" s="81">
        <f t="shared" si="3"/>
        <v>13488</v>
      </c>
    </row>
    <row r="19" spans="1:24" ht="12.75">
      <c r="A19" s="75">
        <v>6</v>
      </c>
      <c r="B19" s="75">
        <v>3</v>
      </c>
      <c r="C19" s="4" t="s">
        <v>68</v>
      </c>
      <c r="D19" s="16" t="s">
        <v>53</v>
      </c>
      <c r="E19" s="16" t="s">
        <v>36</v>
      </c>
      <c r="F19" s="38">
        <v>2</v>
      </c>
      <c r="G19" s="38">
        <v>9</v>
      </c>
      <c r="H19" s="15">
        <v>4049</v>
      </c>
      <c r="I19" s="15">
        <v>6738</v>
      </c>
      <c r="J19" s="93">
        <v>781</v>
      </c>
      <c r="K19" s="93">
        <v>1327</v>
      </c>
      <c r="L19" s="65">
        <f>(H19/I19*100)-100</f>
        <v>-39.907984565152866</v>
      </c>
      <c r="M19" s="15">
        <f t="shared" si="0"/>
        <v>449.8888888888889</v>
      </c>
      <c r="N19" s="39">
        <v>9</v>
      </c>
      <c r="O19" s="15">
        <v>6057</v>
      </c>
      <c r="P19" s="15">
        <v>9401</v>
      </c>
      <c r="Q19" s="15">
        <v>1189</v>
      </c>
      <c r="R19" s="15">
        <v>1879</v>
      </c>
      <c r="S19" s="65">
        <f>(O19/P19*100)-100</f>
        <v>-35.57068396979045</v>
      </c>
      <c r="T19" s="80">
        <v>10324</v>
      </c>
      <c r="U19" s="15">
        <f t="shared" si="1"/>
        <v>673</v>
      </c>
      <c r="V19" s="80">
        <f t="shared" si="2"/>
        <v>16381</v>
      </c>
      <c r="W19" s="80">
        <v>2050</v>
      </c>
      <c r="X19" s="81">
        <f t="shared" si="3"/>
        <v>3239</v>
      </c>
    </row>
    <row r="20" spans="1:24" ht="12.75">
      <c r="A20" s="75">
        <v>7</v>
      </c>
      <c r="B20" s="75" t="s">
        <v>50</v>
      </c>
      <c r="C20" s="4" t="s">
        <v>78</v>
      </c>
      <c r="D20" s="16" t="s">
        <v>51</v>
      </c>
      <c r="E20" s="16" t="s">
        <v>52</v>
      </c>
      <c r="F20" s="38">
        <v>1</v>
      </c>
      <c r="G20" s="38">
        <v>6</v>
      </c>
      <c r="H20" s="15">
        <v>4159</v>
      </c>
      <c r="I20" s="15"/>
      <c r="J20" s="87">
        <v>1052</v>
      </c>
      <c r="K20" s="87"/>
      <c r="L20" s="65"/>
      <c r="M20" s="15">
        <f t="shared" si="0"/>
        <v>693.1666666666666</v>
      </c>
      <c r="N20" s="38">
        <v>6</v>
      </c>
      <c r="O20" s="23">
        <v>5797</v>
      </c>
      <c r="P20" s="23"/>
      <c r="Q20" s="23">
        <v>1511</v>
      </c>
      <c r="R20" s="23"/>
      <c r="S20" s="65"/>
      <c r="T20" s="80">
        <v>629</v>
      </c>
      <c r="U20" s="15">
        <f t="shared" si="1"/>
        <v>966.1666666666666</v>
      </c>
      <c r="V20" s="80">
        <f t="shared" si="2"/>
        <v>6426</v>
      </c>
      <c r="W20" s="80">
        <v>285</v>
      </c>
      <c r="X20" s="81">
        <f t="shared" si="3"/>
        <v>1796</v>
      </c>
    </row>
    <row r="21" spans="1:24" ht="12.75">
      <c r="A21" s="75">
        <v>8</v>
      </c>
      <c r="B21" s="75">
        <v>5</v>
      </c>
      <c r="C21" s="4" t="s">
        <v>61</v>
      </c>
      <c r="D21" s="16" t="s">
        <v>54</v>
      </c>
      <c r="E21" s="16" t="s">
        <v>36</v>
      </c>
      <c r="F21" s="38">
        <v>5</v>
      </c>
      <c r="G21" s="38">
        <v>9</v>
      </c>
      <c r="H21" s="15">
        <v>3382</v>
      </c>
      <c r="I21" s="15">
        <v>6241</v>
      </c>
      <c r="J21" s="15">
        <v>860</v>
      </c>
      <c r="K21" s="15">
        <v>1542</v>
      </c>
      <c r="L21" s="65">
        <f>(H21/I21*100)-100</f>
        <v>-45.80996635154623</v>
      </c>
      <c r="M21" s="15">
        <f t="shared" si="0"/>
        <v>375.77777777777777</v>
      </c>
      <c r="N21" s="39">
        <v>9</v>
      </c>
      <c r="O21" s="15">
        <v>4864</v>
      </c>
      <c r="P21" s="15">
        <v>8729</v>
      </c>
      <c r="Q21" s="15">
        <v>1279</v>
      </c>
      <c r="R21" s="15">
        <v>2256</v>
      </c>
      <c r="S21" s="65">
        <f>(O21/P21*100)-100</f>
        <v>-44.27769503952342</v>
      </c>
      <c r="T21" s="80">
        <v>88137</v>
      </c>
      <c r="U21" s="15">
        <f t="shared" si="1"/>
        <v>540.4444444444445</v>
      </c>
      <c r="V21" s="80">
        <f t="shared" si="2"/>
        <v>93001</v>
      </c>
      <c r="W21" s="80">
        <v>21282</v>
      </c>
      <c r="X21" s="81">
        <f t="shared" si="3"/>
        <v>22561</v>
      </c>
    </row>
    <row r="22" spans="1:24" ht="12.75">
      <c r="A22" s="75">
        <v>9</v>
      </c>
      <c r="B22" s="75">
        <v>6</v>
      </c>
      <c r="C22" s="4" t="s">
        <v>64</v>
      </c>
      <c r="D22" s="16" t="s">
        <v>53</v>
      </c>
      <c r="E22" s="16" t="s">
        <v>36</v>
      </c>
      <c r="F22" s="38">
        <v>4</v>
      </c>
      <c r="G22" s="38">
        <v>8</v>
      </c>
      <c r="H22" s="15">
        <v>2547</v>
      </c>
      <c r="I22" s="15">
        <v>4920</v>
      </c>
      <c r="J22" s="15">
        <v>652</v>
      </c>
      <c r="K22" s="15">
        <v>1201</v>
      </c>
      <c r="L22" s="65">
        <f>(H22/I22*100)-100</f>
        <v>-48.231707317073166</v>
      </c>
      <c r="M22" s="15">
        <f t="shared" si="0"/>
        <v>318.375</v>
      </c>
      <c r="N22" s="76">
        <v>8</v>
      </c>
      <c r="O22" s="23">
        <v>4511</v>
      </c>
      <c r="P22" s="23">
        <v>7500</v>
      </c>
      <c r="Q22" s="23">
        <v>1173</v>
      </c>
      <c r="R22" s="23">
        <v>1902</v>
      </c>
      <c r="S22" s="65">
        <f>(O22/P22*100)-100</f>
        <v>-39.85333333333333</v>
      </c>
      <c r="T22" s="80">
        <v>38628</v>
      </c>
      <c r="U22" s="15">
        <f t="shared" si="1"/>
        <v>563.875</v>
      </c>
      <c r="V22" s="80">
        <f t="shared" si="2"/>
        <v>43139</v>
      </c>
      <c r="W22" s="80">
        <v>8714</v>
      </c>
      <c r="X22" s="81">
        <f t="shared" si="3"/>
        <v>9887</v>
      </c>
    </row>
    <row r="23" spans="1:24" ht="12.75">
      <c r="A23" s="75">
        <v>10</v>
      </c>
      <c r="B23" s="75" t="s">
        <v>50</v>
      </c>
      <c r="C23" s="4" t="s">
        <v>75</v>
      </c>
      <c r="D23" s="16" t="s">
        <v>46</v>
      </c>
      <c r="E23" s="16" t="s">
        <v>47</v>
      </c>
      <c r="F23" s="38">
        <v>1</v>
      </c>
      <c r="G23" s="38">
        <v>2</v>
      </c>
      <c r="H23" s="25">
        <v>2206</v>
      </c>
      <c r="I23" s="25"/>
      <c r="J23" s="25">
        <v>537</v>
      </c>
      <c r="K23" s="25"/>
      <c r="L23" s="65"/>
      <c r="M23" s="15">
        <f t="shared" si="0"/>
        <v>1103</v>
      </c>
      <c r="N23" s="76">
        <v>2</v>
      </c>
      <c r="O23" s="15">
        <v>3362</v>
      </c>
      <c r="P23" s="15"/>
      <c r="Q23" s="15">
        <v>846</v>
      </c>
      <c r="R23" s="15"/>
      <c r="S23" s="65"/>
      <c r="T23" s="80"/>
      <c r="U23" s="15">
        <f t="shared" si="1"/>
        <v>1681</v>
      </c>
      <c r="V23" s="80">
        <f t="shared" si="2"/>
        <v>3362</v>
      </c>
      <c r="W23" s="80"/>
      <c r="X23" s="81">
        <f t="shared" si="3"/>
        <v>846</v>
      </c>
    </row>
    <row r="24" spans="1:24" ht="12.75">
      <c r="A24" s="75">
        <v>11</v>
      </c>
      <c r="B24" s="75">
        <v>11</v>
      </c>
      <c r="C24" s="4" t="s">
        <v>60</v>
      </c>
      <c r="D24" s="16" t="s">
        <v>43</v>
      </c>
      <c r="E24" s="16" t="s">
        <v>44</v>
      </c>
      <c r="F24" s="38">
        <v>7</v>
      </c>
      <c r="G24" s="38">
        <v>5</v>
      </c>
      <c r="H24" s="25">
        <v>1499</v>
      </c>
      <c r="I24" s="25">
        <v>1863</v>
      </c>
      <c r="J24" s="90">
        <v>405</v>
      </c>
      <c r="K24" s="90">
        <v>456</v>
      </c>
      <c r="L24" s="65">
        <f aca="true" t="shared" si="4" ref="L24:L32">(H24/I24*100)-100</f>
        <v>-19.538378958668815</v>
      </c>
      <c r="M24" s="15">
        <f t="shared" si="0"/>
        <v>299.8</v>
      </c>
      <c r="N24" s="76">
        <v>5</v>
      </c>
      <c r="O24" s="79">
        <v>2921</v>
      </c>
      <c r="P24" s="79">
        <v>2965</v>
      </c>
      <c r="Q24" s="79">
        <v>777</v>
      </c>
      <c r="R24" s="79">
        <v>750</v>
      </c>
      <c r="S24" s="65">
        <f aca="true" t="shared" si="5" ref="S24:S32">(O24/P24*100)-100</f>
        <v>-1.4839797639123162</v>
      </c>
      <c r="T24" s="80">
        <v>57153</v>
      </c>
      <c r="U24" s="15">
        <f t="shared" si="1"/>
        <v>584.2</v>
      </c>
      <c r="V24" s="80">
        <f t="shared" si="2"/>
        <v>60074</v>
      </c>
      <c r="W24" s="80">
        <v>13052</v>
      </c>
      <c r="X24" s="81">
        <f t="shared" si="3"/>
        <v>13829</v>
      </c>
    </row>
    <row r="25" spans="1:24" ht="12.75" customHeight="1">
      <c r="A25" s="52">
        <v>12</v>
      </c>
      <c r="B25" s="75">
        <v>7</v>
      </c>
      <c r="C25" s="4" t="s">
        <v>62</v>
      </c>
      <c r="D25" s="16" t="s">
        <v>45</v>
      </c>
      <c r="E25" s="16" t="s">
        <v>42</v>
      </c>
      <c r="F25" s="38">
        <v>4</v>
      </c>
      <c r="G25" s="38">
        <v>8</v>
      </c>
      <c r="H25" s="87">
        <v>1751</v>
      </c>
      <c r="I25" s="87">
        <v>3868</v>
      </c>
      <c r="J25" s="92">
        <v>467</v>
      </c>
      <c r="K25" s="92">
        <v>969</v>
      </c>
      <c r="L25" s="65">
        <f t="shared" si="4"/>
        <v>-54.7311271975181</v>
      </c>
      <c r="M25" s="15">
        <f t="shared" si="0"/>
        <v>218.875</v>
      </c>
      <c r="N25" s="76">
        <v>8</v>
      </c>
      <c r="O25" s="15">
        <v>2709</v>
      </c>
      <c r="P25" s="15">
        <v>5754</v>
      </c>
      <c r="Q25" s="25">
        <v>746</v>
      </c>
      <c r="R25" s="25">
        <v>1490</v>
      </c>
      <c r="S25" s="67">
        <f t="shared" si="5"/>
        <v>-52.91970802919708</v>
      </c>
      <c r="T25" s="82">
        <v>45929</v>
      </c>
      <c r="U25" s="15">
        <f t="shared" si="1"/>
        <v>338.625</v>
      </c>
      <c r="V25" s="80">
        <f t="shared" si="2"/>
        <v>48638</v>
      </c>
      <c r="W25" s="80">
        <v>10753</v>
      </c>
      <c r="X25" s="81">
        <f t="shared" si="3"/>
        <v>11499</v>
      </c>
    </row>
    <row r="26" spans="1:24" ht="12.75" customHeight="1">
      <c r="A26" s="75">
        <v>13</v>
      </c>
      <c r="B26" s="75">
        <v>9</v>
      </c>
      <c r="C26" s="4" t="s">
        <v>65</v>
      </c>
      <c r="D26" s="16" t="s">
        <v>46</v>
      </c>
      <c r="E26" s="16" t="s">
        <v>42</v>
      </c>
      <c r="F26" s="38">
        <v>3</v>
      </c>
      <c r="G26" s="38">
        <v>2</v>
      </c>
      <c r="H26" s="15">
        <v>1917</v>
      </c>
      <c r="I26" s="15">
        <v>2536</v>
      </c>
      <c r="J26" s="15">
        <v>484</v>
      </c>
      <c r="K26" s="15">
        <v>621</v>
      </c>
      <c r="L26" s="65">
        <f t="shared" si="4"/>
        <v>-24.408517350157737</v>
      </c>
      <c r="M26" s="15">
        <f t="shared" si="0"/>
        <v>958.5</v>
      </c>
      <c r="N26" s="76">
        <v>2</v>
      </c>
      <c r="O26" s="15">
        <v>2542</v>
      </c>
      <c r="P26" s="15">
        <v>3327</v>
      </c>
      <c r="Q26" s="15">
        <v>654</v>
      </c>
      <c r="R26" s="15">
        <v>827</v>
      </c>
      <c r="S26" s="67">
        <f t="shared" si="5"/>
        <v>-23.594830177336945</v>
      </c>
      <c r="T26" s="82">
        <v>7640</v>
      </c>
      <c r="U26" s="15">
        <f t="shared" si="1"/>
        <v>1271</v>
      </c>
      <c r="V26" s="80">
        <f t="shared" si="2"/>
        <v>10182</v>
      </c>
      <c r="W26" s="80">
        <v>1769</v>
      </c>
      <c r="X26" s="81">
        <f t="shared" si="3"/>
        <v>2423</v>
      </c>
    </row>
    <row r="27" spans="1:24" ht="12.75">
      <c r="A27" s="75">
        <v>14</v>
      </c>
      <c r="B27" s="75">
        <v>10</v>
      </c>
      <c r="C27" s="4" t="s">
        <v>56</v>
      </c>
      <c r="D27" s="16" t="s">
        <v>46</v>
      </c>
      <c r="E27" s="16" t="s">
        <v>44</v>
      </c>
      <c r="F27" s="38">
        <v>10</v>
      </c>
      <c r="G27" s="38">
        <v>8</v>
      </c>
      <c r="H27" s="25">
        <v>1107</v>
      </c>
      <c r="I27" s="25">
        <v>2530</v>
      </c>
      <c r="J27" s="87">
        <v>268</v>
      </c>
      <c r="K27" s="87">
        <v>667</v>
      </c>
      <c r="L27" s="65">
        <f t="shared" si="4"/>
        <v>-56.24505928853755</v>
      </c>
      <c r="M27" s="15">
        <f t="shared" si="0"/>
        <v>138.375</v>
      </c>
      <c r="N27" s="76">
        <v>8</v>
      </c>
      <c r="O27" s="15">
        <v>2329</v>
      </c>
      <c r="P27" s="15">
        <v>3693</v>
      </c>
      <c r="Q27" s="15">
        <v>669</v>
      </c>
      <c r="R27" s="15">
        <v>971</v>
      </c>
      <c r="S27" s="67">
        <f t="shared" si="5"/>
        <v>-36.93474140265367</v>
      </c>
      <c r="T27" s="89">
        <v>234475</v>
      </c>
      <c r="U27" s="15">
        <f t="shared" si="1"/>
        <v>291.125</v>
      </c>
      <c r="V27" s="80">
        <f t="shared" si="2"/>
        <v>236804</v>
      </c>
      <c r="W27" s="82">
        <v>54850</v>
      </c>
      <c r="X27" s="81">
        <f t="shared" si="3"/>
        <v>55519</v>
      </c>
    </row>
    <row r="28" spans="1:24" ht="12.75">
      <c r="A28" s="75">
        <v>15</v>
      </c>
      <c r="B28" s="52">
        <v>12</v>
      </c>
      <c r="C28" s="4" t="s">
        <v>58</v>
      </c>
      <c r="D28" s="16" t="s">
        <v>54</v>
      </c>
      <c r="E28" s="16" t="s">
        <v>36</v>
      </c>
      <c r="F28" s="38">
        <v>8</v>
      </c>
      <c r="G28" s="38">
        <v>13</v>
      </c>
      <c r="H28" s="25">
        <v>727</v>
      </c>
      <c r="I28" s="25">
        <v>1718</v>
      </c>
      <c r="J28" s="92">
        <v>139</v>
      </c>
      <c r="K28" s="92">
        <v>348</v>
      </c>
      <c r="L28" s="65">
        <f t="shared" si="4"/>
        <v>-57.68335273573923</v>
      </c>
      <c r="M28" s="15">
        <f t="shared" si="0"/>
        <v>55.92307692307692</v>
      </c>
      <c r="N28" s="76">
        <v>13</v>
      </c>
      <c r="O28" s="23">
        <v>1406</v>
      </c>
      <c r="P28" s="23">
        <v>2032</v>
      </c>
      <c r="Q28" s="23">
        <v>258</v>
      </c>
      <c r="R28" s="23">
        <v>406</v>
      </c>
      <c r="S28" s="67">
        <f t="shared" si="5"/>
        <v>-30.80708661417323</v>
      </c>
      <c r="T28" s="80">
        <v>158201</v>
      </c>
      <c r="U28" s="15">
        <f t="shared" si="1"/>
        <v>108.15384615384616</v>
      </c>
      <c r="V28" s="80">
        <f t="shared" si="2"/>
        <v>159607</v>
      </c>
      <c r="W28" s="82">
        <v>27798</v>
      </c>
      <c r="X28" s="81">
        <f t="shared" si="3"/>
        <v>28056</v>
      </c>
    </row>
    <row r="29" spans="1:24" ht="12.75">
      <c r="A29" s="75">
        <v>16</v>
      </c>
      <c r="B29" s="75">
        <v>8</v>
      </c>
      <c r="C29" s="4" t="s">
        <v>59</v>
      </c>
      <c r="D29" s="16" t="s">
        <v>53</v>
      </c>
      <c r="E29" s="16" t="s">
        <v>36</v>
      </c>
      <c r="F29" s="38">
        <v>7</v>
      </c>
      <c r="G29" s="38">
        <v>9</v>
      </c>
      <c r="H29" s="25">
        <v>779</v>
      </c>
      <c r="I29" s="25">
        <v>2862</v>
      </c>
      <c r="J29" s="88">
        <v>209</v>
      </c>
      <c r="K29" s="88">
        <v>745</v>
      </c>
      <c r="L29" s="65">
        <f t="shared" si="4"/>
        <v>-72.78127183787561</v>
      </c>
      <c r="M29" s="15">
        <f t="shared" si="0"/>
        <v>86.55555555555556</v>
      </c>
      <c r="N29" s="39">
        <v>9</v>
      </c>
      <c r="O29" s="15">
        <v>1032</v>
      </c>
      <c r="P29" s="15">
        <v>3662</v>
      </c>
      <c r="Q29" s="15">
        <v>284</v>
      </c>
      <c r="R29" s="15">
        <v>970</v>
      </c>
      <c r="S29" s="65">
        <f t="shared" si="5"/>
        <v>-71.8186783178591</v>
      </c>
      <c r="T29" s="80">
        <v>239689</v>
      </c>
      <c r="U29" s="15">
        <f t="shared" si="1"/>
        <v>114.66666666666667</v>
      </c>
      <c r="V29" s="80">
        <f t="shared" si="2"/>
        <v>240721</v>
      </c>
      <c r="W29" s="82">
        <v>56757</v>
      </c>
      <c r="X29" s="81">
        <f t="shared" si="3"/>
        <v>57041</v>
      </c>
    </row>
    <row r="30" spans="1:24" ht="12.75">
      <c r="A30" s="75">
        <v>17</v>
      </c>
      <c r="B30" s="75">
        <v>18</v>
      </c>
      <c r="C30" s="4" t="s">
        <v>66</v>
      </c>
      <c r="D30" s="16" t="s">
        <v>46</v>
      </c>
      <c r="E30" s="16" t="s">
        <v>47</v>
      </c>
      <c r="F30" s="38">
        <v>3</v>
      </c>
      <c r="G30" s="38">
        <v>1</v>
      </c>
      <c r="H30" s="15">
        <v>197</v>
      </c>
      <c r="I30" s="15">
        <v>356</v>
      </c>
      <c r="J30" s="25">
        <v>42</v>
      </c>
      <c r="K30" s="25">
        <v>78</v>
      </c>
      <c r="L30" s="65">
        <f t="shared" si="4"/>
        <v>-44.66292134831461</v>
      </c>
      <c r="M30" s="15">
        <f t="shared" si="0"/>
        <v>197</v>
      </c>
      <c r="N30" s="38">
        <v>1</v>
      </c>
      <c r="O30" s="23">
        <v>457</v>
      </c>
      <c r="P30" s="23">
        <v>586</v>
      </c>
      <c r="Q30" s="15">
        <v>103</v>
      </c>
      <c r="R30" s="15">
        <v>128</v>
      </c>
      <c r="S30" s="65">
        <f t="shared" si="5"/>
        <v>-22.013651877133114</v>
      </c>
      <c r="T30" s="88">
        <v>1878</v>
      </c>
      <c r="U30" s="15">
        <f t="shared" si="1"/>
        <v>457</v>
      </c>
      <c r="V30" s="80">
        <f t="shared" si="2"/>
        <v>2335</v>
      </c>
      <c r="W30" s="80">
        <v>674</v>
      </c>
      <c r="X30" s="81">
        <f t="shared" si="3"/>
        <v>777</v>
      </c>
    </row>
    <row r="31" spans="1:24" ht="12.75">
      <c r="A31" s="75">
        <v>18</v>
      </c>
      <c r="B31" s="75">
        <v>19</v>
      </c>
      <c r="C31" s="4" t="s">
        <v>57</v>
      </c>
      <c r="D31" s="16" t="s">
        <v>43</v>
      </c>
      <c r="E31" s="16" t="s">
        <v>44</v>
      </c>
      <c r="F31" s="38">
        <v>9</v>
      </c>
      <c r="G31" s="38">
        <v>4</v>
      </c>
      <c r="H31" s="25">
        <v>372</v>
      </c>
      <c r="I31" s="25">
        <v>239</v>
      </c>
      <c r="J31" s="25">
        <v>108</v>
      </c>
      <c r="K31" s="25">
        <v>84</v>
      </c>
      <c r="L31" s="65">
        <f t="shared" si="4"/>
        <v>55.648535564853574</v>
      </c>
      <c r="M31" s="15">
        <f t="shared" si="0"/>
        <v>93</v>
      </c>
      <c r="N31" s="76">
        <v>4</v>
      </c>
      <c r="O31" s="23">
        <v>372</v>
      </c>
      <c r="P31" s="23">
        <v>259</v>
      </c>
      <c r="Q31" s="23">
        <v>108</v>
      </c>
      <c r="R31" s="23">
        <v>89</v>
      </c>
      <c r="S31" s="67">
        <f t="shared" si="5"/>
        <v>43.62934362934362</v>
      </c>
      <c r="T31" s="88">
        <v>15600</v>
      </c>
      <c r="U31" s="15">
        <f t="shared" si="1"/>
        <v>93</v>
      </c>
      <c r="V31" s="80">
        <f t="shared" si="2"/>
        <v>15972</v>
      </c>
      <c r="W31" s="80">
        <v>3738</v>
      </c>
      <c r="X31" s="81">
        <f t="shared" si="3"/>
        <v>3846</v>
      </c>
    </row>
    <row r="32" spans="1:24" ht="12.75">
      <c r="A32" s="75">
        <v>19</v>
      </c>
      <c r="B32" s="75">
        <v>17</v>
      </c>
      <c r="C32" s="4" t="s">
        <v>55</v>
      </c>
      <c r="D32" s="16" t="s">
        <v>43</v>
      </c>
      <c r="E32" s="16" t="s">
        <v>44</v>
      </c>
      <c r="F32" s="38">
        <v>11</v>
      </c>
      <c r="G32" s="38">
        <v>6</v>
      </c>
      <c r="H32" s="15">
        <v>113</v>
      </c>
      <c r="I32" s="15">
        <v>383</v>
      </c>
      <c r="J32" s="15">
        <v>28</v>
      </c>
      <c r="K32" s="15">
        <v>91</v>
      </c>
      <c r="L32" s="65">
        <f t="shared" si="4"/>
        <v>-70.49608355091384</v>
      </c>
      <c r="M32" s="15">
        <f t="shared" si="0"/>
        <v>18.833333333333332</v>
      </c>
      <c r="N32" s="38">
        <v>6</v>
      </c>
      <c r="O32" s="15">
        <v>113</v>
      </c>
      <c r="P32" s="15">
        <v>605</v>
      </c>
      <c r="Q32" s="15">
        <v>28</v>
      </c>
      <c r="R32" s="15">
        <v>148</v>
      </c>
      <c r="S32" s="67">
        <f t="shared" si="5"/>
        <v>-81.32231404958678</v>
      </c>
      <c r="T32" s="15">
        <v>99054</v>
      </c>
      <c r="U32" s="15">
        <f t="shared" si="1"/>
        <v>18.833333333333332</v>
      </c>
      <c r="V32" s="80">
        <f t="shared" si="2"/>
        <v>99167</v>
      </c>
      <c r="W32" s="80">
        <v>21990</v>
      </c>
      <c r="X32" s="81">
        <f t="shared" si="3"/>
        <v>22018</v>
      </c>
    </row>
    <row r="33" spans="1:24" ht="13.5" thickBot="1">
      <c r="A33" s="51">
        <v>20</v>
      </c>
      <c r="B33" s="75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76"/>
      <c r="O33" s="15"/>
      <c r="P33" s="15"/>
      <c r="Q33" s="15"/>
      <c r="R33" s="15"/>
      <c r="S33" s="67"/>
      <c r="T33" s="88"/>
      <c r="U33" s="15"/>
      <c r="V33" s="80"/>
      <c r="W33" s="80"/>
      <c r="X33" s="81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126</v>
      </c>
      <c r="H34" s="32">
        <f>SUM(H14:H33)</f>
        <v>81753</v>
      </c>
      <c r="I34" s="32">
        <v>102943</v>
      </c>
      <c r="J34" s="32">
        <f>SUM(J14:J33)</f>
        <v>19504</v>
      </c>
      <c r="K34" s="32">
        <v>24840</v>
      </c>
      <c r="L34" s="71">
        <f>(H34/I34*100)-100</f>
        <v>-20.58420679405107</v>
      </c>
      <c r="M34" s="33">
        <f>H34/G34</f>
        <v>648.8333333333334</v>
      </c>
      <c r="N34" s="35">
        <f>SUM(N14:N33)</f>
        <v>126</v>
      </c>
      <c r="O34" s="32">
        <f>SUM(O14:O33)</f>
        <v>120973</v>
      </c>
      <c r="P34" s="32">
        <v>145693</v>
      </c>
      <c r="Q34" s="32">
        <f>SUM(Q14:Q33)</f>
        <v>30640</v>
      </c>
      <c r="R34" s="32">
        <v>36911</v>
      </c>
      <c r="S34" s="71">
        <f>(O34/P34*100)-100</f>
        <v>-16.967184422038116</v>
      </c>
      <c r="T34" s="83">
        <f>SUM(T14:T33)</f>
        <v>1156710</v>
      </c>
      <c r="U34" s="33">
        <f>O34/N34</f>
        <v>960.1031746031746</v>
      </c>
      <c r="V34" s="85">
        <f>SUM(V14:V33)</f>
        <v>1277683</v>
      </c>
      <c r="W34" s="84">
        <f>SUM(W14:W33)</f>
        <v>263251</v>
      </c>
      <c r="X34" s="36">
        <f>SUM(X14:X33)</f>
        <v>293891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22 - May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4">
        <f>'WEEKLY COMPETITIVE REPORT'!X4</f>
        <v>0.722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21 - May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39961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ANGELS &amp; DEMONS</v>
      </c>
      <c r="D14" s="4" t="str">
        <f>'WEEKLY COMPETITIVE REPORT'!D14</f>
        <v>SONY</v>
      </c>
      <c r="E14" s="4" t="str">
        <f>'WEEKLY COMPETITIVE REPORT'!E14</f>
        <v>CF</v>
      </c>
      <c r="F14" s="38">
        <f>'WEEKLY COMPETITIVE REPORT'!F14</f>
        <v>2</v>
      </c>
      <c r="G14" s="38">
        <f>'WEEKLY COMPETITIVE REPORT'!G14</f>
        <v>10</v>
      </c>
      <c r="H14" s="15">
        <f>'WEEKLY COMPETITIVE REPORT'!H14/X4</f>
        <v>35549.861495844874</v>
      </c>
      <c r="I14" s="15">
        <f>'WEEKLY COMPETITIVE REPORT'!I14/X4</f>
        <v>70134.34903047091</v>
      </c>
      <c r="J14" s="23">
        <f>'WEEKLY COMPETITIVE REPORT'!J14</f>
        <v>6268</v>
      </c>
      <c r="K14" s="23">
        <f>'WEEKLY COMPETITIVE REPORT'!K14</f>
        <v>12197</v>
      </c>
      <c r="L14" s="65">
        <f>'WEEKLY COMPETITIVE REPORT'!L14</f>
        <v>-49.311768074727965</v>
      </c>
      <c r="M14" s="15">
        <f aca="true" t="shared" si="0" ref="M14:M20">H14/G14</f>
        <v>3554.9861495844875</v>
      </c>
      <c r="N14" s="38">
        <f>'WEEKLY COMPETITIVE REPORT'!N14</f>
        <v>10</v>
      </c>
      <c r="O14" s="15">
        <f>'WEEKLY COMPETITIVE REPORT'!O14/X4</f>
        <v>51324.09972299169</v>
      </c>
      <c r="P14" s="15">
        <f>'WEEKLY COMPETITIVE REPORT'!P14/X4</f>
        <v>98326.86980609418</v>
      </c>
      <c r="Q14" s="23">
        <f>'WEEKLY COMPETITIVE REPORT'!Q14</f>
        <v>9772</v>
      </c>
      <c r="R14" s="23">
        <f>'WEEKLY COMPETITIVE REPORT'!R14</f>
        <v>18235</v>
      </c>
      <c r="S14" s="65">
        <f>'WEEKLY COMPETITIVE REPORT'!S14</f>
        <v>-47.802569303583496</v>
      </c>
      <c r="T14" s="15">
        <f>'WEEKLY COMPETITIVE REPORT'!T14/X4</f>
        <v>100668.97506925208</v>
      </c>
      <c r="U14" s="15">
        <f aca="true" t="shared" si="1" ref="U14:U20">O14/N14</f>
        <v>5132.409972299169</v>
      </c>
      <c r="V14" s="26">
        <f aca="true" t="shared" si="2" ref="V14:V20">O14+T14</f>
        <v>151993.07479224377</v>
      </c>
      <c r="W14" s="23">
        <f>'WEEKLY COMPETITIVE REPORT'!W14</f>
        <v>18665</v>
      </c>
      <c r="X14" s="57">
        <f>'WEEKLY COMPETITIVE REPORT'!X14</f>
        <v>28437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NIGHT AT THE MUSEUM 2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1</v>
      </c>
      <c r="G15" s="38">
        <f>'WEEKLY COMPETITIVE REPORT'!G15</f>
        <v>11</v>
      </c>
      <c r="H15" s="15">
        <f>'WEEKLY COMPETITIVE REPORT'!H15/X4</f>
        <v>17891.96675900277</v>
      </c>
      <c r="I15" s="15">
        <f>'WEEKLY COMPETITIVE REPORT'!I15/X4</f>
        <v>0</v>
      </c>
      <c r="J15" s="23">
        <f>'WEEKLY COMPETITIVE REPORT'!J15</f>
        <v>3240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1626.5424326366156</v>
      </c>
      <c r="N15" s="38">
        <f>'WEEKLY COMPETITIVE REPORT'!N15</f>
        <v>11</v>
      </c>
      <c r="O15" s="15">
        <f>'WEEKLY COMPETITIVE REPORT'!O15/X4</f>
        <v>24138.504155124654</v>
      </c>
      <c r="P15" s="15">
        <f>'WEEKLY COMPETITIVE REPORT'!P15/X4</f>
        <v>0</v>
      </c>
      <c r="Q15" s="23">
        <f>'WEEKLY COMPETITIVE REPORT'!Q15</f>
        <v>4611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1084.4875346260387</v>
      </c>
      <c r="U15" s="15">
        <f t="shared" si="1"/>
        <v>2194.409468647696</v>
      </c>
      <c r="V15" s="26">
        <f t="shared" si="2"/>
        <v>25222.991689750692</v>
      </c>
      <c r="W15" s="23">
        <f>'WEEKLY COMPETITIVE REPORT'!W15</f>
        <v>180</v>
      </c>
      <c r="X15" s="57">
        <f>'WEEKLY COMPETITIVE REPORT'!X15</f>
        <v>4791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MY BLOODY VALENTINE</v>
      </c>
      <c r="D16" s="4" t="str">
        <f>'WEEKLY COMPETITIVE REPORT'!D16</f>
        <v>INDEP</v>
      </c>
      <c r="E16" s="4" t="str">
        <f>'WEEKLY COMPETITIVE REPORT'!E16</f>
        <v>Blitz</v>
      </c>
      <c r="F16" s="38">
        <f>'WEEKLY COMPETITIVE REPORT'!F16</f>
        <v>1</v>
      </c>
      <c r="G16" s="38">
        <f>'WEEKLY COMPETITIVE REPORT'!G16</f>
        <v>4</v>
      </c>
      <c r="H16" s="15">
        <f>'WEEKLY COMPETITIVE REPORT'!H16/X4</f>
        <v>13638.504155124654</v>
      </c>
      <c r="I16" s="15">
        <f>'WEEKLY COMPETITIVE REPORT'!I16/X4</f>
        <v>0</v>
      </c>
      <c r="J16" s="23">
        <f>'WEEKLY COMPETITIVE REPORT'!J16</f>
        <v>1853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3409.6260387811635</v>
      </c>
      <c r="N16" s="38">
        <f>'WEEKLY COMPETITIVE REPORT'!N16</f>
        <v>4</v>
      </c>
      <c r="O16" s="15">
        <f>'WEEKLY COMPETITIVE REPORT'!O16/X4</f>
        <v>19998.614958448754</v>
      </c>
      <c r="P16" s="15">
        <f>'WEEKLY COMPETITIVE REPORT'!P16/X4</f>
        <v>0</v>
      </c>
      <c r="Q16" s="23">
        <f>'WEEKLY COMPETITIVE REPORT'!Q16</f>
        <v>2957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0</v>
      </c>
      <c r="U16" s="15">
        <f t="shared" si="1"/>
        <v>4999.6537396121885</v>
      </c>
      <c r="V16" s="26">
        <f t="shared" si="2"/>
        <v>19998.614958448754</v>
      </c>
      <c r="W16" s="23">
        <f>'WEEKLY COMPETITIVE REPORT'!W16</f>
        <v>0</v>
      </c>
      <c r="X16" s="57">
        <f>'WEEKLY COMPETITIVE REPORT'!X16</f>
        <v>2957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STAR TREK</v>
      </c>
      <c r="D17" s="4" t="str">
        <f>'WEEKLY COMPETITIVE REPORT'!D17</f>
        <v>PAR</v>
      </c>
      <c r="E17" s="4" t="str">
        <f>'WEEKLY COMPETITIVE REPORT'!E17</f>
        <v>Karantanija</v>
      </c>
      <c r="F17" s="38">
        <f>'WEEKLY COMPETITIVE REPORT'!F17</f>
        <v>3</v>
      </c>
      <c r="G17" s="38">
        <f>'WEEKLY COMPETITIVE REPORT'!G17</f>
        <v>5</v>
      </c>
      <c r="H17" s="15">
        <f>'WEEKLY COMPETITIVE REPORT'!H17/X4</f>
        <v>6044.321329639889</v>
      </c>
      <c r="I17" s="15">
        <f>'WEEKLY COMPETITIVE REPORT'!I17/X4</f>
        <v>9331.024930747923</v>
      </c>
      <c r="J17" s="23">
        <f>'WEEKLY COMPETITIVE REPORT'!J17</f>
        <v>1062</v>
      </c>
      <c r="K17" s="23">
        <f>'WEEKLY COMPETITIVE REPORT'!K17</f>
        <v>1665</v>
      </c>
      <c r="L17" s="65">
        <f>'WEEKLY COMPETITIVE REPORT'!L17</f>
        <v>-35.223393201721834</v>
      </c>
      <c r="M17" s="15">
        <f t="shared" si="0"/>
        <v>1208.8642659279778</v>
      </c>
      <c r="N17" s="38">
        <f>'WEEKLY COMPETITIVE REPORT'!N17</f>
        <v>5</v>
      </c>
      <c r="O17" s="15">
        <f>'WEEKLY COMPETITIVE REPORT'!O17/X4</f>
        <v>9494.459833795014</v>
      </c>
      <c r="P17" s="15">
        <f>'WEEKLY COMPETITIVE REPORT'!P17/X4</f>
        <v>14727.146814404432</v>
      </c>
      <c r="Q17" s="23">
        <f>'WEEKLY COMPETITIVE REPORT'!Q17</f>
        <v>1744</v>
      </c>
      <c r="R17" s="23">
        <f>'WEEKLY COMPETITIVE REPORT'!R17</f>
        <v>2742</v>
      </c>
      <c r="S17" s="65">
        <f>'WEEKLY COMPETITIVE REPORT'!S17</f>
        <v>-35.53089438540394</v>
      </c>
      <c r="T17" s="15">
        <f>'WEEKLY COMPETITIVE REPORT'!T17/X4</f>
        <v>52396.12188365651</v>
      </c>
      <c r="U17" s="15">
        <f t="shared" si="1"/>
        <v>1898.8919667590028</v>
      </c>
      <c r="V17" s="26">
        <f t="shared" si="2"/>
        <v>61890.581717451525</v>
      </c>
      <c r="W17" s="23">
        <f>'WEEKLY COMPETITIVE REPORT'!W17</f>
        <v>9137</v>
      </c>
      <c r="X17" s="57">
        <f>'WEEKLY COMPETITIVE REPORT'!X17</f>
        <v>10881</v>
      </c>
    </row>
    <row r="18" spans="1:24" ht="13.5" customHeight="1">
      <c r="A18" s="51">
        <v>5</v>
      </c>
      <c r="B18" s="4">
        <f>'WEEKLY COMPETITIVE REPORT'!B18</f>
        <v>2</v>
      </c>
      <c r="C18" s="4" t="str">
        <f>'WEEKLY COMPETITIVE REPORT'!C18</f>
        <v>17 AGAIN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4</v>
      </c>
      <c r="G18" s="38">
        <f>'WEEKLY COMPETITIVE REPORT'!G18</f>
        <v>6</v>
      </c>
      <c r="H18" s="15">
        <f>'WEEKLY COMPETITIVE REPORT'!H18/X4</f>
        <v>5750.692520775623</v>
      </c>
      <c r="I18" s="15">
        <f>'WEEKLY COMPETITIVE REPORT'!I18/X4</f>
        <v>11146.814404432133</v>
      </c>
      <c r="J18" s="23">
        <f>'WEEKLY COMPETITIVE REPORT'!J18</f>
        <v>1049</v>
      </c>
      <c r="K18" s="23">
        <f>'WEEKLY COMPETITIVE REPORT'!K18</f>
        <v>2025</v>
      </c>
      <c r="L18" s="65">
        <f>'WEEKLY COMPETITIVE REPORT'!L18</f>
        <v>-48.40954274353877</v>
      </c>
      <c r="M18" s="15">
        <f t="shared" si="0"/>
        <v>958.4487534626038</v>
      </c>
      <c r="N18" s="38">
        <f>'WEEKLY COMPETITIVE REPORT'!N18</f>
        <v>6</v>
      </c>
      <c r="O18" s="15">
        <f>'WEEKLY COMPETITIVE REPORT'!O18/X4</f>
        <v>9311.634349030472</v>
      </c>
      <c r="P18" s="15">
        <f>'WEEKLY COMPETITIVE REPORT'!P18/X4</f>
        <v>14706.371191135735</v>
      </c>
      <c r="Q18" s="23">
        <f>'WEEKLY COMPETITIVE REPORT'!Q18</f>
        <v>1931</v>
      </c>
      <c r="R18" s="23">
        <f>'WEEKLY COMPETITIVE REPORT'!R18</f>
        <v>2781</v>
      </c>
      <c r="S18" s="65">
        <f>'WEEKLY COMPETITIVE REPORT'!S18</f>
        <v>-36.68299114710868</v>
      </c>
      <c r="T18" s="15">
        <f>'WEEKLY COMPETITIVE REPORT'!T18/X4</f>
        <v>66588.64265927978</v>
      </c>
      <c r="U18" s="15">
        <f t="shared" si="1"/>
        <v>1551.9390581717453</v>
      </c>
      <c r="V18" s="26">
        <f t="shared" si="2"/>
        <v>75900.27700831025</v>
      </c>
      <c r="W18" s="23">
        <f>'WEEKLY COMPETITIVE REPORT'!W18</f>
        <v>11557</v>
      </c>
      <c r="X18" s="57">
        <f>'WEEKLY COMPETITIVE REPORT'!X18</f>
        <v>13488</v>
      </c>
    </row>
    <row r="19" spans="1:24" ht="12.75">
      <c r="A19" s="51">
        <v>6</v>
      </c>
      <c r="B19" s="4">
        <f>'WEEKLY COMPETITIVE REPORT'!B19</f>
        <v>3</v>
      </c>
      <c r="C19" s="4" t="str">
        <f>'WEEKLY COMPETITIVE REPORT'!C19</f>
        <v>CORALINE 3D</v>
      </c>
      <c r="D19" s="4" t="str">
        <f>'WEEKLY COMPETITIVE REPORT'!D19</f>
        <v>UNI</v>
      </c>
      <c r="E19" s="4" t="str">
        <f>'WEEKLY COMPETITIVE REPORT'!E19</f>
        <v>Karantanija</v>
      </c>
      <c r="F19" s="38">
        <f>'WEEKLY COMPETITIVE REPORT'!F19</f>
        <v>2</v>
      </c>
      <c r="G19" s="38">
        <f>'WEEKLY COMPETITIVE REPORT'!G19</f>
        <v>9</v>
      </c>
      <c r="H19" s="15">
        <f>'WEEKLY COMPETITIVE REPORT'!H19/X4</f>
        <v>5608.03324099723</v>
      </c>
      <c r="I19" s="15">
        <f>'WEEKLY COMPETITIVE REPORT'!I19/X4</f>
        <v>9332.409972299169</v>
      </c>
      <c r="J19" s="23">
        <f>'WEEKLY COMPETITIVE REPORT'!J19</f>
        <v>781</v>
      </c>
      <c r="K19" s="23">
        <f>'WEEKLY COMPETITIVE REPORT'!K19</f>
        <v>1327</v>
      </c>
      <c r="L19" s="65">
        <f>'WEEKLY COMPETITIVE REPORT'!L19</f>
        <v>-39.907984565152866</v>
      </c>
      <c r="M19" s="15">
        <f t="shared" si="0"/>
        <v>623.1148045552477</v>
      </c>
      <c r="N19" s="38">
        <f>'WEEKLY COMPETITIVE REPORT'!N19</f>
        <v>9</v>
      </c>
      <c r="O19" s="15">
        <f>'WEEKLY COMPETITIVE REPORT'!O19/X4</f>
        <v>8389.196675900277</v>
      </c>
      <c r="P19" s="15">
        <f>'WEEKLY COMPETITIVE REPORT'!P19/X4</f>
        <v>13020.775623268699</v>
      </c>
      <c r="Q19" s="23">
        <f>'WEEKLY COMPETITIVE REPORT'!Q19</f>
        <v>1189</v>
      </c>
      <c r="R19" s="23">
        <f>'WEEKLY COMPETITIVE REPORT'!R19</f>
        <v>1879</v>
      </c>
      <c r="S19" s="65">
        <f>'WEEKLY COMPETITIVE REPORT'!S19</f>
        <v>-35.57068396979045</v>
      </c>
      <c r="T19" s="15">
        <f>'WEEKLY COMPETITIVE REPORT'!T19/X4</f>
        <v>14299.168975069253</v>
      </c>
      <c r="U19" s="15">
        <f t="shared" si="1"/>
        <v>932.1329639889196</v>
      </c>
      <c r="V19" s="26">
        <f t="shared" si="2"/>
        <v>22688.36565096953</v>
      </c>
      <c r="W19" s="23">
        <f>'WEEKLY COMPETITIVE REPORT'!W19</f>
        <v>2050</v>
      </c>
      <c r="X19" s="57">
        <f>'WEEKLY COMPETITIVE REPORT'!X19</f>
        <v>3239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BEVERLY HILLS CHIUHUAHUA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1</v>
      </c>
      <c r="G20" s="38">
        <f>'WEEKLY COMPETITIVE REPORT'!G20</f>
        <v>6</v>
      </c>
      <c r="H20" s="15">
        <f>'WEEKLY COMPETITIVE REPORT'!H20/X4</f>
        <v>5760.387811634349</v>
      </c>
      <c r="I20" s="15">
        <f>'WEEKLY COMPETITIVE REPORT'!I20/X4</f>
        <v>0</v>
      </c>
      <c r="J20" s="23">
        <f>'WEEKLY COMPETITIVE REPORT'!J20</f>
        <v>1052</v>
      </c>
      <c r="K20" s="23">
        <f>'WEEKLY COMPETITIVE REPORT'!K20</f>
        <v>0</v>
      </c>
      <c r="L20" s="65">
        <f>'WEEKLY COMPETITIVE REPORT'!L20</f>
        <v>0</v>
      </c>
      <c r="M20" s="15">
        <f t="shared" si="0"/>
        <v>960.0646352723916</v>
      </c>
      <c r="N20" s="38">
        <f>'WEEKLY COMPETITIVE REPORT'!N20</f>
        <v>6</v>
      </c>
      <c r="O20" s="15">
        <f>'WEEKLY COMPETITIVE REPORT'!O20/X4</f>
        <v>8029.085872576177</v>
      </c>
      <c r="P20" s="15">
        <f>'WEEKLY COMPETITIVE REPORT'!P20/X4</f>
        <v>0</v>
      </c>
      <c r="Q20" s="23">
        <f>'WEEKLY COMPETITIVE REPORT'!Q20</f>
        <v>1511</v>
      </c>
      <c r="R20" s="23">
        <f>'WEEKLY COMPETITIVE REPORT'!R20</f>
        <v>0</v>
      </c>
      <c r="S20" s="65">
        <f>'WEEKLY COMPETITIVE REPORT'!S20</f>
        <v>0</v>
      </c>
      <c r="T20" s="15">
        <f>'WEEKLY COMPETITIVE REPORT'!T20/X4</f>
        <v>871.1911357340721</v>
      </c>
      <c r="U20" s="15">
        <f t="shared" si="1"/>
        <v>1338.1809787626962</v>
      </c>
      <c r="V20" s="26">
        <f t="shared" si="2"/>
        <v>8900.27700831025</v>
      </c>
      <c r="W20" s="23">
        <f>'WEEKLY COMPETITIVE REPORT'!W20</f>
        <v>285</v>
      </c>
      <c r="X20" s="57">
        <f>'WEEKLY COMPETITIVE REPORT'!X20</f>
        <v>1796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I LOVE YOU MAN</v>
      </c>
      <c r="D21" s="4" t="str">
        <f>'WEEKLY COMPETITIVE REPORT'!D21</f>
        <v>PAR</v>
      </c>
      <c r="E21" s="4" t="str">
        <f>'WEEKLY COMPETITIVE REPORT'!E21</f>
        <v>Karantanija</v>
      </c>
      <c r="F21" s="38">
        <f>'WEEKLY COMPETITIVE REPORT'!F21</f>
        <v>5</v>
      </c>
      <c r="G21" s="38">
        <f>'WEEKLY COMPETITIVE REPORT'!G21</f>
        <v>9</v>
      </c>
      <c r="H21" s="15">
        <f>'WEEKLY COMPETITIVE REPORT'!H21/X4</f>
        <v>4684.21052631579</v>
      </c>
      <c r="I21" s="15">
        <f>'WEEKLY COMPETITIVE REPORT'!I21/X4</f>
        <v>8644.04432132964</v>
      </c>
      <c r="J21" s="23">
        <f>'WEEKLY COMPETITIVE REPORT'!J21</f>
        <v>860</v>
      </c>
      <c r="K21" s="23">
        <f>'WEEKLY COMPETITIVE REPORT'!K21</f>
        <v>1542</v>
      </c>
      <c r="L21" s="65">
        <f>'WEEKLY COMPETITIVE REPORT'!L21</f>
        <v>-45.80996635154623</v>
      </c>
      <c r="M21" s="15">
        <f aca="true" t="shared" si="3" ref="M21:M33">H21/G21</f>
        <v>520.46783625731</v>
      </c>
      <c r="N21" s="38">
        <f>'WEEKLY COMPETITIVE REPORT'!N21</f>
        <v>9</v>
      </c>
      <c r="O21" s="15">
        <f>'WEEKLY COMPETITIVE REPORT'!O21/X4</f>
        <v>6736.842105263158</v>
      </c>
      <c r="P21" s="15">
        <f>'WEEKLY COMPETITIVE REPORT'!P21/X4</f>
        <v>12090.027700831026</v>
      </c>
      <c r="Q21" s="23">
        <f>'WEEKLY COMPETITIVE REPORT'!Q21</f>
        <v>1279</v>
      </c>
      <c r="R21" s="23">
        <f>'WEEKLY COMPETITIVE REPORT'!R21</f>
        <v>2256</v>
      </c>
      <c r="S21" s="65">
        <f>'WEEKLY COMPETITIVE REPORT'!S21</f>
        <v>-44.27769503952342</v>
      </c>
      <c r="T21" s="15">
        <f>'WEEKLY COMPETITIVE REPORT'!T21/X4</f>
        <v>122073.40720221607</v>
      </c>
      <c r="U21" s="15">
        <f aca="true" t="shared" si="4" ref="U21:U33">O21/N21</f>
        <v>748.5380116959064</v>
      </c>
      <c r="V21" s="26">
        <f aca="true" t="shared" si="5" ref="V21:V33">O21+T21</f>
        <v>128810.24930747923</v>
      </c>
      <c r="W21" s="23">
        <f>'WEEKLY COMPETITIVE REPORT'!W21</f>
        <v>21282</v>
      </c>
      <c r="X21" s="57">
        <f>'WEEKLY COMPETITIVE REPORT'!X21</f>
        <v>22561</v>
      </c>
    </row>
    <row r="22" spans="1:24" ht="12.75">
      <c r="A22" s="51">
        <v>9</v>
      </c>
      <c r="B22" s="4">
        <f>'WEEKLY COMPETITIVE REPORT'!B22</f>
        <v>6</v>
      </c>
      <c r="C22" s="4" t="str">
        <f>'WEEKLY COMPETITIVE REPORT'!C22</f>
        <v>DUPLICITY</v>
      </c>
      <c r="D22" s="4" t="str">
        <f>'WEEKLY COMPETITIVE REPORT'!D22</f>
        <v>UNI</v>
      </c>
      <c r="E22" s="4" t="str">
        <f>'WEEKLY COMPETITIVE REPORT'!E22</f>
        <v>Karantanija</v>
      </c>
      <c r="F22" s="38">
        <f>'WEEKLY COMPETITIVE REPORT'!F22</f>
        <v>4</v>
      </c>
      <c r="G22" s="38">
        <f>'WEEKLY COMPETITIVE REPORT'!G22</f>
        <v>8</v>
      </c>
      <c r="H22" s="15">
        <f>'WEEKLY COMPETITIVE REPORT'!H22/X4</f>
        <v>3527.7008310249307</v>
      </c>
      <c r="I22" s="15">
        <f>'WEEKLY COMPETITIVE REPORT'!I22/X4</f>
        <v>6814.404432132964</v>
      </c>
      <c r="J22" s="23">
        <f>'WEEKLY COMPETITIVE REPORT'!J22</f>
        <v>652</v>
      </c>
      <c r="K22" s="23">
        <f>'WEEKLY COMPETITIVE REPORT'!K22</f>
        <v>1201</v>
      </c>
      <c r="L22" s="65">
        <f>'WEEKLY COMPETITIVE REPORT'!L22</f>
        <v>-48.231707317073166</v>
      </c>
      <c r="M22" s="15">
        <f t="shared" si="3"/>
        <v>440.96260387811634</v>
      </c>
      <c r="N22" s="38">
        <f>'WEEKLY COMPETITIVE REPORT'!N22</f>
        <v>8</v>
      </c>
      <c r="O22" s="15">
        <f>'WEEKLY COMPETITIVE REPORT'!O22/X4</f>
        <v>6247.922437673131</v>
      </c>
      <c r="P22" s="15">
        <f>'WEEKLY COMPETITIVE REPORT'!P22/X4</f>
        <v>10387.811634349031</v>
      </c>
      <c r="Q22" s="23">
        <f>'WEEKLY COMPETITIVE REPORT'!Q22</f>
        <v>1173</v>
      </c>
      <c r="R22" s="23">
        <f>'WEEKLY COMPETITIVE REPORT'!R22</f>
        <v>1902</v>
      </c>
      <c r="S22" s="65">
        <f>'WEEKLY COMPETITIVE REPORT'!S22</f>
        <v>-39.85333333333333</v>
      </c>
      <c r="T22" s="15">
        <f>'WEEKLY COMPETITIVE REPORT'!T22/X4</f>
        <v>53501.38504155125</v>
      </c>
      <c r="U22" s="15">
        <f t="shared" si="4"/>
        <v>780.9903047091414</v>
      </c>
      <c r="V22" s="26">
        <f t="shared" si="5"/>
        <v>59749.30747922438</v>
      </c>
      <c r="W22" s="23">
        <f>'WEEKLY COMPETITIVE REPORT'!W22</f>
        <v>8714</v>
      </c>
      <c r="X22" s="57">
        <f>'WEEKLY COMPETITIVE REPORT'!X22</f>
        <v>9887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THE STRANGERS</v>
      </c>
      <c r="D23" s="4" t="str">
        <f>'WEEKLY COMPETITIVE REPORT'!D23</f>
        <v>INDEP</v>
      </c>
      <c r="E23" s="4" t="str">
        <f>'WEEKLY COMPETITIVE REPORT'!E23</f>
        <v>Cinemania</v>
      </c>
      <c r="F23" s="38">
        <f>'WEEKLY COMPETITIVE REPORT'!F23</f>
        <v>1</v>
      </c>
      <c r="G23" s="38">
        <f>'WEEKLY COMPETITIVE REPORT'!G23</f>
        <v>2</v>
      </c>
      <c r="H23" s="15">
        <f>'WEEKLY COMPETITIVE REPORT'!H23/X4</f>
        <v>3055.4016620498614</v>
      </c>
      <c r="I23" s="15">
        <f>'WEEKLY COMPETITIVE REPORT'!I23/X4</f>
        <v>0</v>
      </c>
      <c r="J23" s="23">
        <f>'WEEKLY COMPETITIVE REPORT'!J23</f>
        <v>537</v>
      </c>
      <c r="K23" s="23">
        <f>'WEEKLY COMPETITIVE REPORT'!K23</f>
        <v>0</v>
      </c>
      <c r="L23" s="65">
        <f>'WEEKLY COMPETITIVE REPORT'!L23</f>
        <v>0</v>
      </c>
      <c r="M23" s="15">
        <f t="shared" si="3"/>
        <v>1527.7008310249307</v>
      </c>
      <c r="N23" s="38">
        <f>'WEEKLY COMPETITIVE REPORT'!N23</f>
        <v>2</v>
      </c>
      <c r="O23" s="15">
        <f>'WEEKLY COMPETITIVE REPORT'!O23/X4</f>
        <v>4656.509695290859</v>
      </c>
      <c r="P23" s="15">
        <f>'WEEKLY COMPETITIVE REPORT'!P23/X4</f>
        <v>0</v>
      </c>
      <c r="Q23" s="23">
        <f>'WEEKLY COMPETITIVE REPORT'!Q23</f>
        <v>846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0</v>
      </c>
      <c r="U23" s="15">
        <f t="shared" si="4"/>
        <v>2328.2548476454294</v>
      </c>
      <c r="V23" s="26">
        <f t="shared" si="5"/>
        <v>4656.509695290859</v>
      </c>
      <c r="W23" s="23">
        <f>'WEEKLY COMPETITIVE REPORT'!W23</f>
        <v>0</v>
      </c>
      <c r="X23" s="57">
        <f>'WEEKLY COMPETITIVE REPORT'!X23</f>
        <v>846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GRAN TORINO</v>
      </c>
      <c r="D24" s="4" t="str">
        <f>'WEEKLY COMPETITIVE REPORT'!D24</f>
        <v>WB</v>
      </c>
      <c r="E24" s="4" t="str">
        <f>'WEEKLY COMPETITIVE REPORT'!E24</f>
        <v>Blitz</v>
      </c>
      <c r="F24" s="38">
        <f>'WEEKLY COMPETITIVE REPORT'!F24</f>
        <v>7</v>
      </c>
      <c r="G24" s="38">
        <f>'WEEKLY COMPETITIVE REPORT'!G24</f>
        <v>5</v>
      </c>
      <c r="H24" s="15">
        <f>'WEEKLY COMPETITIVE REPORT'!H24/X4</f>
        <v>2076.17728531856</v>
      </c>
      <c r="I24" s="15">
        <f>'WEEKLY COMPETITIVE REPORT'!I24/X4</f>
        <v>2580.332409972299</v>
      </c>
      <c r="J24" s="23">
        <f>'WEEKLY COMPETITIVE REPORT'!J24</f>
        <v>405</v>
      </c>
      <c r="K24" s="23">
        <f>'WEEKLY COMPETITIVE REPORT'!K24</f>
        <v>456</v>
      </c>
      <c r="L24" s="65">
        <f>'WEEKLY COMPETITIVE REPORT'!L24</f>
        <v>-19.538378958668815</v>
      </c>
      <c r="M24" s="15">
        <f t="shared" si="3"/>
        <v>415.235457063712</v>
      </c>
      <c r="N24" s="38">
        <f>'WEEKLY COMPETITIVE REPORT'!N24</f>
        <v>5</v>
      </c>
      <c r="O24" s="15">
        <f>'WEEKLY COMPETITIVE REPORT'!O24/X4</f>
        <v>4045.706371191136</v>
      </c>
      <c r="P24" s="15">
        <f>'WEEKLY COMPETITIVE REPORT'!P24/X4</f>
        <v>4106.648199445984</v>
      </c>
      <c r="Q24" s="23">
        <f>'WEEKLY COMPETITIVE REPORT'!Q24</f>
        <v>777</v>
      </c>
      <c r="R24" s="23">
        <f>'WEEKLY COMPETITIVE REPORT'!R24</f>
        <v>750</v>
      </c>
      <c r="S24" s="65">
        <f>'WEEKLY COMPETITIVE REPORT'!S24</f>
        <v>-1.4839797639123162</v>
      </c>
      <c r="T24" s="15">
        <f>'WEEKLY COMPETITIVE REPORT'!T24/X4</f>
        <v>79159.27977839335</v>
      </c>
      <c r="U24" s="15">
        <f t="shared" si="4"/>
        <v>809.1412742382272</v>
      </c>
      <c r="V24" s="26">
        <f t="shared" si="5"/>
        <v>83204.98614958448</v>
      </c>
      <c r="W24" s="23">
        <f>'WEEKLY COMPETITIVE REPORT'!W24</f>
        <v>13052</v>
      </c>
      <c r="X24" s="57">
        <f>'WEEKLY COMPETITIVE REPORT'!X24</f>
        <v>13829</v>
      </c>
    </row>
    <row r="25" spans="1:24" ht="12.75">
      <c r="A25" s="51">
        <v>12</v>
      </c>
      <c r="B25" s="4">
        <f>'WEEKLY COMPETITIVE REPORT'!B25</f>
        <v>7</v>
      </c>
      <c r="C25" s="4" t="str">
        <f>'WEEKLY COMPETITIVE REPORT'!C25</f>
        <v>X-MEN ORIGINS: WOLVERINE</v>
      </c>
      <c r="D25" s="4" t="str">
        <f>'WEEKLY COMPETITIVE REPORT'!D25</f>
        <v>FOX</v>
      </c>
      <c r="E25" s="4" t="str">
        <f>'WEEKLY COMPETITIVE REPORT'!E25</f>
        <v>CF</v>
      </c>
      <c r="F25" s="38">
        <f>'WEEKLY COMPETITIVE REPORT'!F25</f>
        <v>4</v>
      </c>
      <c r="G25" s="38">
        <f>'WEEKLY COMPETITIVE REPORT'!G25</f>
        <v>8</v>
      </c>
      <c r="H25" s="15">
        <f>'WEEKLY COMPETITIVE REPORT'!H25/X4</f>
        <v>2425.207756232687</v>
      </c>
      <c r="I25" s="15">
        <f>'WEEKLY COMPETITIVE REPORT'!I25/X4</f>
        <v>5357.340720221607</v>
      </c>
      <c r="J25" s="23">
        <f>'WEEKLY COMPETITIVE REPORT'!J25</f>
        <v>467</v>
      </c>
      <c r="K25" s="23">
        <f>'WEEKLY COMPETITIVE REPORT'!K25</f>
        <v>969</v>
      </c>
      <c r="L25" s="65">
        <f>'WEEKLY COMPETITIVE REPORT'!L25</f>
        <v>-54.7311271975181</v>
      </c>
      <c r="M25" s="15">
        <f t="shared" si="3"/>
        <v>303.1509695290859</v>
      </c>
      <c r="N25" s="38">
        <f>'WEEKLY COMPETITIVE REPORT'!N25</f>
        <v>8</v>
      </c>
      <c r="O25" s="15">
        <f>'WEEKLY COMPETITIVE REPORT'!O25/X4</f>
        <v>3752.07756232687</v>
      </c>
      <c r="P25" s="15">
        <f>'WEEKLY COMPETITIVE REPORT'!P25/X4</f>
        <v>7969.529085872577</v>
      </c>
      <c r="Q25" s="23">
        <f>'WEEKLY COMPETITIVE REPORT'!Q25</f>
        <v>746</v>
      </c>
      <c r="R25" s="23">
        <f>'WEEKLY COMPETITIVE REPORT'!R25</f>
        <v>1490</v>
      </c>
      <c r="S25" s="65">
        <f>'WEEKLY COMPETITIVE REPORT'!S25</f>
        <v>-52.91970802919708</v>
      </c>
      <c r="T25" s="15">
        <f>'WEEKLY COMPETITIVE REPORT'!T25/X4</f>
        <v>63613.57340720222</v>
      </c>
      <c r="U25" s="15">
        <f t="shared" si="4"/>
        <v>469.00969529085876</v>
      </c>
      <c r="V25" s="26">
        <f t="shared" si="5"/>
        <v>67365.65096952909</v>
      </c>
      <c r="W25" s="23">
        <f>'WEEKLY COMPETITIVE REPORT'!W25</f>
        <v>10753</v>
      </c>
      <c r="X25" s="57">
        <f>'WEEKLY COMPETITIVE REPORT'!X25</f>
        <v>11499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TAXI 4</v>
      </c>
      <c r="D26" s="4" t="str">
        <f>'WEEKLY COMPETITIVE REPORT'!D26</f>
        <v>INDEP</v>
      </c>
      <c r="E26" s="4" t="str">
        <f>'WEEKLY COMPETITIVE REPORT'!E26</f>
        <v>CF</v>
      </c>
      <c r="F26" s="38">
        <f>'WEEKLY COMPETITIVE REPORT'!F26</f>
        <v>3</v>
      </c>
      <c r="G26" s="38">
        <f>'WEEKLY COMPETITIVE REPORT'!G26</f>
        <v>2</v>
      </c>
      <c r="H26" s="15">
        <f>'WEEKLY COMPETITIVE REPORT'!H26/X4</f>
        <v>2655.1246537396123</v>
      </c>
      <c r="I26" s="15">
        <f>'WEEKLY COMPETITIVE REPORT'!I26/X4</f>
        <v>3512.465373961219</v>
      </c>
      <c r="J26" s="23">
        <f>'WEEKLY COMPETITIVE REPORT'!J26</f>
        <v>484</v>
      </c>
      <c r="K26" s="23">
        <f>'WEEKLY COMPETITIVE REPORT'!K26</f>
        <v>621</v>
      </c>
      <c r="L26" s="65">
        <f>'WEEKLY COMPETITIVE REPORT'!L26</f>
        <v>-24.408517350157737</v>
      </c>
      <c r="M26" s="15">
        <f t="shared" si="3"/>
        <v>1327.5623268698062</v>
      </c>
      <c r="N26" s="38">
        <f>'WEEKLY COMPETITIVE REPORT'!N26</f>
        <v>2</v>
      </c>
      <c r="O26" s="15">
        <f>'WEEKLY COMPETITIVE REPORT'!O26/X4</f>
        <v>3520.7756232686984</v>
      </c>
      <c r="P26" s="15">
        <f>'WEEKLY COMPETITIVE REPORT'!P26/X4</f>
        <v>4608.03324099723</v>
      </c>
      <c r="Q26" s="23">
        <f>'WEEKLY COMPETITIVE REPORT'!Q26</f>
        <v>654</v>
      </c>
      <c r="R26" s="23">
        <f>'WEEKLY COMPETITIVE REPORT'!R26</f>
        <v>827</v>
      </c>
      <c r="S26" s="65">
        <f>'WEEKLY COMPETITIVE REPORT'!S26</f>
        <v>-23.594830177336945</v>
      </c>
      <c r="T26" s="15">
        <f>'WEEKLY COMPETITIVE REPORT'!T26/X4</f>
        <v>10581.717451523546</v>
      </c>
      <c r="U26" s="15">
        <f t="shared" si="4"/>
        <v>1760.3878116343492</v>
      </c>
      <c r="V26" s="26">
        <f t="shared" si="5"/>
        <v>14102.493074792244</v>
      </c>
      <c r="W26" s="23">
        <f>'WEEKLY COMPETITIVE REPORT'!W26</f>
        <v>1769</v>
      </c>
      <c r="X26" s="57">
        <f>'WEEKLY COMPETITIVE REPORT'!X26</f>
        <v>2423</v>
      </c>
    </row>
    <row r="27" spans="1:24" ht="12.75" customHeight="1">
      <c r="A27" s="51">
        <v>14</v>
      </c>
      <c r="B27" s="4">
        <f>'WEEKLY COMPETITIVE REPORT'!B27</f>
        <v>10</v>
      </c>
      <c r="C27" s="4" t="str">
        <f>'WEEKLY COMPETITIVE REPORT'!C27</f>
        <v>SLUMDOG MILLIONAIRE</v>
      </c>
      <c r="D27" s="4" t="str">
        <f>'WEEKLY COMPETITIVE REPORT'!D27</f>
        <v>INDEP</v>
      </c>
      <c r="E27" s="4" t="str">
        <f>'WEEKLY COMPETITIVE REPORT'!E27</f>
        <v>Blitz</v>
      </c>
      <c r="F27" s="38">
        <f>'WEEKLY COMPETITIVE REPORT'!F27</f>
        <v>10</v>
      </c>
      <c r="G27" s="38">
        <f>'WEEKLY COMPETITIVE REPORT'!G27</f>
        <v>8</v>
      </c>
      <c r="H27" s="15">
        <f>'WEEKLY COMPETITIVE REPORT'!H27/X4</f>
        <v>1533.240997229917</v>
      </c>
      <c r="I27" s="15">
        <f>'WEEKLY COMPETITIVE REPORT'!I27/X17</f>
        <v>0.2325153938057164</v>
      </c>
      <c r="J27" s="23">
        <f>'WEEKLY COMPETITIVE REPORT'!J27</f>
        <v>268</v>
      </c>
      <c r="K27" s="23">
        <f>'WEEKLY COMPETITIVE REPORT'!K27</f>
        <v>667</v>
      </c>
      <c r="L27" s="65">
        <f>'WEEKLY COMPETITIVE REPORT'!L27</f>
        <v>-56.24505928853755</v>
      </c>
      <c r="M27" s="15">
        <f t="shared" si="3"/>
        <v>191.65512465373962</v>
      </c>
      <c r="N27" s="38">
        <f>'WEEKLY COMPETITIVE REPORT'!N27</f>
        <v>8</v>
      </c>
      <c r="O27" s="15">
        <f>'WEEKLY COMPETITIVE REPORT'!O27/X4</f>
        <v>3225.761772853186</v>
      </c>
      <c r="P27" s="15">
        <f>'WEEKLY COMPETITIVE REPORT'!P27/X17</f>
        <v>0.3393989523021781</v>
      </c>
      <c r="Q27" s="23">
        <f>'WEEKLY COMPETITIVE REPORT'!Q27</f>
        <v>669</v>
      </c>
      <c r="R27" s="23">
        <f>'WEEKLY COMPETITIVE REPORT'!R27</f>
        <v>971</v>
      </c>
      <c r="S27" s="65">
        <f>'WEEKLY COMPETITIVE REPORT'!S27</f>
        <v>-36.93474140265367</v>
      </c>
      <c r="T27" s="15">
        <f>'WEEKLY COMPETITIVE REPORT'!T27/X17</f>
        <v>21.54903041999816</v>
      </c>
      <c r="U27" s="15">
        <f t="shared" si="4"/>
        <v>403.22022160664824</v>
      </c>
      <c r="V27" s="26">
        <f t="shared" si="5"/>
        <v>3247.310803273184</v>
      </c>
      <c r="W27" s="23">
        <f>'WEEKLY COMPETITIVE REPORT'!W27</f>
        <v>54850</v>
      </c>
      <c r="X27" s="57">
        <f>'WEEKLY COMPETITIVE REPORT'!X27</f>
        <v>55519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MONSTERS vs ALIENS</v>
      </c>
      <c r="D28" s="4" t="str">
        <f>'WEEKLY COMPETITIVE REPORT'!D28</f>
        <v>PAR</v>
      </c>
      <c r="E28" s="4" t="str">
        <f>'WEEKLY COMPETITIVE REPORT'!E28</f>
        <v>Karantanija</v>
      </c>
      <c r="F28" s="38">
        <f>'WEEKLY COMPETITIVE REPORT'!F28</f>
        <v>8</v>
      </c>
      <c r="G28" s="38">
        <f>'WEEKLY COMPETITIVE REPORT'!G28</f>
        <v>13</v>
      </c>
      <c r="H28" s="15">
        <f>'WEEKLY COMPETITIVE REPORT'!H28/X4</f>
        <v>1006.9252077562327</v>
      </c>
      <c r="I28" s="15">
        <f>'WEEKLY COMPETITIVE REPORT'!I28/X17</f>
        <v>0.1578898998253837</v>
      </c>
      <c r="J28" s="23">
        <f>'WEEKLY COMPETITIVE REPORT'!J28</f>
        <v>139</v>
      </c>
      <c r="K28" s="23">
        <f>'WEEKLY COMPETITIVE REPORT'!K28</f>
        <v>348</v>
      </c>
      <c r="L28" s="65">
        <f>'WEEKLY COMPETITIVE REPORT'!L28</f>
        <v>-57.68335273573923</v>
      </c>
      <c r="M28" s="15">
        <f t="shared" si="3"/>
        <v>77.4557852120179</v>
      </c>
      <c r="N28" s="38">
        <f>'WEEKLY COMPETITIVE REPORT'!N28</f>
        <v>13</v>
      </c>
      <c r="O28" s="15">
        <f>'WEEKLY COMPETITIVE REPORT'!O28/X4</f>
        <v>1947.3684210526317</v>
      </c>
      <c r="P28" s="15">
        <f>'WEEKLY COMPETITIVE REPORT'!P28/X17</f>
        <v>0.18674754158625126</v>
      </c>
      <c r="Q28" s="23">
        <f>'WEEKLY COMPETITIVE REPORT'!Q28</f>
        <v>258</v>
      </c>
      <c r="R28" s="23">
        <f>'WEEKLY COMPETITIVE REPORT'!R28</f>
        <v>406</v>
      </c>
      <c r="S28" s="65">
        <f>'WEEKLY COMPETITIVE REPORT'!S28</f>
        <v>-30.80708661417323</v>
      </c>
      <c r="T28" s="15">
        <f>'WEEKLY COMPETITIVE REPORT'!T28/X17</f>
        <v>14.539196765003217</v>
      </c>
      <c r="U28" s="15">
        <f t="shared" si="4"/>
        <v>149.79757085020245</v>
      </c>
      <c r="V28" s="26">
        <f t="shared" si="5"/>
        <v>1961.907617817635</v>
      </c>
      <c r="W28" s="23">
        <f>'WEEKLY COMPETITIVE REPORT'!W28</f>
        <v>27798</v>
      </c>
      <c r="X28" s="57">
        <f>'WEEKLY COMPETITIVE REPORT'!X28</f>
        <v>28056</v>
      </c>
    </row>
    <row r="29" spans="1:24" ht="12.75">
      <c r="A29" s="51">
        <v>16</v>
      </c>
      <c r="B29" s="4">
        <f>'WEEKLY COMPETITIVE REPORT'!B29</f>
        <v>8</v>
      </c>
      <c r="C29" s="4" t="str">
        <f>'WEEKLY COMPETITIVE REPORT'!C29</f>
        <v>FAST &amp; FURIOUS 4</v>
      </c>
      <c r="D29" s="4" t="str">
        <f>'WEEKLY COMPETITIVE REPORT'!D29</f>
        <v>UNI</v>
      </c>
      <c r="E29" s="4" t="str">
        <f>'WEEKLY COMPETITIVE REPORT'!E29</f>
        <v>Karantanija</v>
      </c>
      <c r="F29" s="38">
        <f>'WEEKLY COMPETITIVE REPORT'!F29</f>
        <v>7</v>
      </c>
      <c r="G29" s="38">
        <f>'WEEKLY COMPETITIVE REPORT'!G29</f>
        <v>9</v>
      </c>
      <c r="H29" s="15">
        <f>'WEEKLY COMPETITIVE REPORT'!H29/X4</f>
        <v>1078.9473684210527</v>
      </c>
      <c r="I29" s="15">
        <f>'WEEKLY COMPETITIVE REPORT'!I29/X17</f>
        <v>0.2630272952853598</v>
      </c>
      <c r="J29" s="23">
        <f>'WEEKLY COMPETITIVE REPORT'!J29</f>
        <v>209</v>
      </c>
      <c r="K29" s="23">
        <f>'WEEKLY COMPETITIVE REPORT'!K29</f>
        <v>745</v>
      </c>
      <c r="L29" s="65">
        <f>'WEEKLY COMPETITIVE REPORT'!L29</f>
        <v>-72.78127183787561</v>
      </c>
      <c r="M29" s="15">
        <f t="shared" si="3"/>
        <v>119.88304093567253</v>
      </c>
      <c r="N29" s="38">
        <f>'WEEKLY COMPETITIVE REPORT'!N29</f>
        <v>9</v>
      </c>
      <c r="O29" s="15">
        <f>'WEEKLY COMPETITIVE REPORT'!O29/X4</f>
        <v>1429.3628808864266</v>
      </c>
      <c r="P29" s="15">
        <f>'WEEKLY COMPETITIVE REPORT'!P29/X17</f>
        <v>0.33654994945317523</v>
      </c>
      <c r="Q29" s="23">
        <f>'WEEKLY COMPETITIVE REPORT'!Q29</f>
        <v>284</v>
      </c>
      <c r="R29" s="23">
        <f>'WEEKLY COMPETITIVE REPORT'!R29</f>
        <v>970</v>
      </c>
      <c r="S29" s="65">
        <f>'WEEKLY COMPETITIVE REPORT'!S29</f>
        <v>-71.8186783178591</v>
      </c>
      <c r="T29" s="15">
        <f>'WEEKLY COMPETITIVE REPORT'!T29/X4</f>
        <v>331979.2243767313</v>
      </c>
      <c r="U29" s="15">
        <f t="shared" si="4"/>
        <v>158.81809787626963</v>
      </c>
      <c r="V29" s="26">
        <f t="shared" si="5"/>
        <v>333408.58725761774</v>
      </c>
      <c r="W29" s="23">
        <f>'WEEKLY COMPETITIVE REPORT'!W29</f>
        <v>56757</v>
      </c>
      <c r="X29" s="57">
        <f>'WEEKLY COMPETITIVE REPORT'!X29</f>
        <v>57041</v>
      </c>
    </row>
    <row r="30" spans="1:24" ht="12.75">
      <c r="A30" s="52">
        <v>17</v>
      </c>
      <c r="B30" s="4">
        <f>'WEEKLY COMPETITIVE REPORT'!B30</f>
        <v>18</v>
      </c>
      <c r="C30" s="4" t="str">
        <f>'WEEKLY COMPETITIVE REPORT'!C30</f>
        <v>SVETAT E GOLYAM...</v>
      </c>
      <c r="D30" s="4" t="str">
        <f>'WEEKLY COMPETITIVE REPORT'!D30</f>
        <v>INDEP</v>
      </c>
      <c r="E30" s="4" t="str">
        <f>'WEEKLY COMPETITIVE REPORT'!E30</f>
        <v>Cinemania</v>
      </c>
      <c r="F30" s="38">
        <f>'WEEKLY COMPETITIVE REPORT'!F30</f>
        <v>3</v>
      </c>
      <c r="G30" s="38">
        <f>'WEEKLY COMPETITIVE REPORT'!G30</f>
        <v>1</v>
      </c>
      <c r="H30" s="15">
        <f>'WEEKLY COMPETITIVE REPORT'!H30/X4</f>
        <v>272.8531855955679</v>
      </c>
      <c r="I30" s="15">
        <f>'WEEKLY COMPETITIVE REPORT'!I30/X17</f>
        <v>0.03271758110467788</v>
      </c>
      <c r="J30" s="23">
        <f>'WEEKLY COMPETITIVE REPORT'!J30</f>
        <v>42</v>
      </c>
      <c r="K30" s="23">
        <f>'WEEKLY COMPETITIVE REPORT'!K30</f>
        <v>78</v>
      </c>
      <c r="L30" s="65">
        <f>'WEEKLY COMPETITIVE REPORT'!L30</f>
        <v>-44.66292134831461</v>
      </c>
      <c r="M30" s="15">
        <f t="shared" si="3"/>
        <v>272.8531855955679</v>
      </c>
      <c r="N30" s="38">
        <f>'WEEKLY COMPETITIVE REPORT'!N30</f>
        <v>1</v>
      </c>
      <c r="O30" s="15">
        <f>'WEEKLY COMPETITIVE REPORT'!O30/X4</f>
        <v>632.9639889196676</v>
      </c>
      <c r="P30" s="15">
        <f>'WEEKLY COMPETITIVE REPORT'!P30/X17</f>
        <v>0.05385534417792482</v>
      </c>
      <c r="Q30" s="23">
        <f>'WEEKLY COMPETITIVE REPORT'!Q30</f>
        <v>103</v>
      </c>
      <c r="R30" s="23">
        <f>'WEEKLY COMPETITIVE REPORT'!R30</f>
        <v>128</v>
      </c>
      <c r="S30" s="65">
        <f>'WEEKLY COMPETITIVE REPORT'!S30</f>
        <v>-22.013651877133114</v>
      </c>
      <c r="T30" s="15">
        <f>'WEEKLY COMPETITIVE REPORT'!T30/X4</f>
        <v>2601.1080332409974</v>
      </c>
      <c r="U30" s="15">
        <f t="shared" si="4"/>
        <v>632.9639889196676</v>
      </c>
      <c r="V30" s="26">
        <f t="shared" si="5"/>
        <v>3234.0720221606653</v>
      </c>
      <c r="W30" s="23">
        <f>'WEEKLY COMPETITIVE REPORT'!W30</f>
        <v>674</v>
      </c>
      <c r="X30" s="57">
        <f>'WEEKLY COMPETITIVE REPORT'!X30</f>
        <v>777</v>
      </c>
    </row>
    <row r="31" spans="1:24" ht="12.75">
      <c r="A31" s="51">
        <v>18</v>
      </c>
      <c r="B31" s="4">
        <f>'WEEKLY COMPETITIVE REPORT'!B31</f>
        <v>19</v>
      </c>
      <c r="C31" s="4" t="str">
        <f>'WEEKLY COMPETITIVE REPORT'!C31</f>
        <v>INKHEART</v>
      </c>
      <c r="D31" s="4" t="str">
        <f>'WEEKLY COMPETITIVE REPORT'!D31</f>
        <v>WB</v>
      </c>
      <c r="E31" s="4" t="str">
        <f>'WEEKLY COMPETITIVE REPORT'!E31</f>
        <v>Blitz</v>
      </c>
      <c r="F31" s="38">
        <f>'WEEKLY COMPETITIVE REPORT'!F31</f>
        <v>9</v>
      </c>
      <c r="G31" s="38">
        <f>'WEEKLY COMPETITIVE REPORT'!G31</f>
        <v>4</v>
      </c>
      <c r="H31" s="15">
        <f>'WEEKLY COMPETITIVE REPORT'!H31/X4</f>
        <v>515.2354570637119</v>
      </c>
      <c r="I31" s="15">
        <f>'WEEKLY COMPETITIVE REPORT'!I31/X17</f>
        <v>0.02196489293263487</v>
      </c>
      <c r="J31" s="23">
        <f>'WEEKLY COMPETITIVE REPORT'!J31</f>
        <v>108</v>
      </c>
      <c r="K31" s="23">
        <f>'WEEKLY COMPETITIVE REPORT'!K31</f>
        <v>84</v>
      </c>
      <c r="L31" s="65">
        <f>'WEEKLY COMPETITIVE REPORT'!L31</f>
        <v>55.648535564853574</v>
      </c>
      <c r="M31" s="15">
        <f t="shared" si="3"/>
        <v>128.80886426592798</v>
      </c>
      <c r="N31" s="38">
        <f>'WEEKLY COMPETITIVE REPORT'!N31</f>
        <v>4</v>
      </c>
      <c r="O31" s="15">
        <f>'WEEKLY COMPETITIVE REPORT'!O31/X4</f>
        <v>515.2354570637119</v>
      </c>
      <c r="P31" s="15">
        <f>'WEEKLY COMPETITIVE REPORT'!P31/X17</f>
        <v>0.023802959286830256</v>
      </c>
      <c r="Q31" s="23">
        <f>'WEEKLY COMPETITIVE REPORT'!Q31</f>
        <v>108</v>
      </c>
      <c r="R31" s="23">
        <f>'WEEKLY COMPETITIVE REPORT'!R31</f>
        <v>89</v>
      </c>
      <c r="S31" s="65">
        <f>'WEEKLY COMPETITIVE REPORT'!S31</f>
        <v>43.62934362934362</v>
      </c>
      <c r="T31" s="15">
        <f>'WEEKLY COMPETITIVE REPORT'!T31/X4</f>
        <v>21606.648199445983</v>
      </c>
      <c r="U31" s="15">
        <f t="shared" si="4"/>
        <v>128.80886426592798</v>
      </c>
      <c r="V31" s="26">
        <f t="shared" si="5"/>
        <v>22121.883656509694</v>
      </c>
      <c r="W31" s="23">
        <f>'WEEKLY COMPETITIVE REPORT'!W31</f>
        <v>3738</v>
      </c>
      <c r="X31" s="57">
        <f>'WEEKLY COMPETITIVE REPORT'!X31</f>
        <v>3846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HE'S JUST NOT THAT INTO YOU</v>
      </c>
      <c r="D32" s="4" t="str">
        <f>'WEEKLY COMPETITIVE REPORT'!D32</f>
        <v>WB</v>
      </c>
      <c r="E32" s="4" t="str">
        <f>'WEEKLY COMPETITIVE REPORT'!E32</f>
        <v>Blitz</v>
      </c>
      <c r="F32" s="38">
        <f>'WEEKLY COMPETITIVE REPORT'!F32</f>
        <v>11</v>
      </c>
      <c r="G32" s="38">
        <f>'WEEKLY COMPETITIVE REPORT'!G32</f>
        <v>6</v>
      </c>
      <c r="H32" s="15">
        <f>'WEEKLY COMPETITIVE REPORT'!H32/X4</f>
        <v>156.50969529085873</v>
      </c>
      <c r="I32" s="15">
        <f>'WEEKLY COMPETITIVE REPORT'!I32/X17</f>
        <v>0.03519897068284165</v>
      </c>
      <c r="J32" s="23">
        <f>'WEEKLY COMPETITIVE REPORT'!J32</f>
        <v>28</v>
      </c>
      <c r="K32" s="23">
        <f>'WEEKLY COMPETITIVE REPORT'!K32</f>
        <v>91</v>
      </c>
      <c r="L32" s="65">
        <f>'WEEKLY COMPETITIVE REPORT'!L32</f>
        <v>-70.49608355091384</v>
      </c>
      <c r="M32" s="15">
        <f t="shared" si="3"/>
        <v>26.084949215143123</v>
      </c>
      <c r="N32" s="38">
        <f>'WEEKLY COMPETITIVE REPORT'!N32</f>
        <v>6</v>
      </c>
      <c r="O32" s="15">
        <f>'WEEKLY COMPETITIVE REPORT'!O32/X4</f>
        <v>156.50969529085873</v>
      </c>
      <c r="P32" s="15">
        <f>'WEEKLY COMPETITIVE REPORT'!P32/X17</f>
        <v>0.05560150721441044</v>
      </c>
      <c r="Q32" s="23">
        <f>'WEEKLY COMPETITIVE REPORT'!Q32</f>
        <v>28</v>
      </c>
      <c r="R32" s="23">
        <f>'WEEKLY COMPETITIVE REPORT'!R32</f>
        <v>148</v>
      </c>
      <c r="S32" s="65">
        <f>'WEEKLY COMPETITIVE REPORT'!S32</f>
        <v>-81.32231404958678</v>
      </c>
      <c r="T32" s="15">
        <f>'WEEKLY COMPETITIVE REPORT'!T32/X4</f>
        <v>137193.90581717453</v>
      </c>
      <c r="U32" s="15">
        <f t="shared" si="4"/>
        <v>26.084949215143123</v>
      </c>
      <c r="V32" s="26">
        <f t="shared" si="5"/>
        <v>137350.41551246538</v>
      </c>
      <c r="W32" s="23">
        <f>'WEEKLY COMPETITIVE REPORT'!W32</f>
        <v>21990</v>
      </c>
      <c r="X32" s="57">
        <f>'WEEKLY COMPETITIVE REPORT'!X32</f>
        <v>22018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126</v>
      </c>
      <c r="H34" s="33">
        <f>SUM(H14:H33)</f>
        <v>113231.30193905818</v>
      </c>
      <c r="I34" s="32">
        <f>SUM(I14:I33)</f>
        <v>126853.9289096015</v>
      </c>
      <c r="J34" s="32">
        <f>SUM(J14:J33)</f>
        <v>19504</v>
      </c>
      <c r="K34" s="32">
        <f>SUM(K14:K33)</f>
        <v>24016</v>
      </c>
      <c r="L34" s="65">
        <f>'WEEKLY COMPETITIVE REPORT'!L34</f>
        <v>-20.58420679405107</v>
      </c>
      <c r="M34" s="33">
        <f>H34/G34</f>
        <v>898.6611265004617</v>
      </c>
      <c r="N34" s="41">
        <f>'WEEKLY COMPETITIVE REPORT'!N34</f>
        <v>126</v>
      </c>
      <c r="O34" s="32">
        <f>SUM(O14:O33)</f>
        <v>167552.63157894736</v>
      </c>
      <c r="P34" s="32">
        <f>SUM(P14:P33)</f>
        <v>179944.20925265292</v>
      </c>
      <c r="Q34" s="32">
        <f>SUM(Q14:Q33)</f>
        <v>30640</v>
      </c>
      <c r="R34" s="32">
        <f>SUM(R14:R33)</f>
        <v>35574</v>
      </c>
      <c r="S34" s="66">
        <f>O34/P34-100%</f>
        <v>-0.06886344231453989</v>
      </c>
      <c r="T34" s="32">
        <f>SUM(T14:T33)</f>
        <v>1058254.924792282</v>
      </c>
      <c r="U34" s="33">
        <f>O34/N34</f>
        <v>1329.782790309106</v>
      </c>
      <c r="V34" s="32">
        <f>SUM(V14:V33)</f>
        <v>1225807.5563712295</v>
      </c>
      <c r="W34" s="32">
        <f>SUM(W14:W33)</f>
        <v>263251</v>
      </c>
      <c r="X34" s="36">
        <f>SUM(X14:X33)</f>
        <v>293891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 Cretnik</cp:lastModifiedBy>
  <cp:lastPrinted>2009-05-28T12:01:05Z</cp:lastPrinted>
  <dcterms:created xsi:type="dcterms:W3CDTF">1998-07-08T11:15:35Z</dcterms:created>
  <dcterms:modified xsi:type="dcterms:W3CDTF">2009-05-28T12:01:23Z</dcterms:modified>
  <cp:category/>
  <cp:version/>
  <cp:contentType/>
  <cp:contentStatus/>
</cp:coreProperties>
</file>