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735" windowWidth="17820" windowHeight="985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<sst xmlns="http://schemas.openxmlformats.org/spreadsheetml/2006/main" count="237" uniqueCount="79">
  <si>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</si>
  <si>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</si>
  <si>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</si>
  <si>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</si>
  <si>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</si>
  <si>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</si>
  <si>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</si>
  <si>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</si>
  <si>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</si>
  <si>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</si>
  <si>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</si>
  <si>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</si>
  <si>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</si>
  <si>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</si>
  <si>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</si>
  <si>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</si>
  <si>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</si>
  <si>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</si>
  <si>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</si>
  <si>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</si>
  <si>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</si>
  <si>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</si>
  <si>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</si>
  <si>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</si>
  <si>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</si>
  <si>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</si>
  <si>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</si>
  <si>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</si>
  <si>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</si>
  <si>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</si>
  <si>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</si>
  <si>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</si>
  <si>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</si>
  <si>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</si>
  <si>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</si>
  <si>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</si>
  <si>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</si>
  <si>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</si>
  <si>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</si>
  <si>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</si>
  <si>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</si>
  <si>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</si>
  <si>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</si>
  <si>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</si>
  <si>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</si>
  <si>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</si>
  <si>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</si>
  <si>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</si>
  <si>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</si>
  <si>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</si>
  <si>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New</t>
  </si>
  <si>
    <t>WDI</t>
  </si>
  <si>
    <t>CENEX</t>
  </si>
  <si>
    <t>UNI</t>
  </si>
  <si>
    <t>PAR</t>
  </si>
  <si>
    <t>I LOVE YOU MAN</t>
  </si>
  <si>
    <t>17 AGAIN</t>
  </si>
  <si>
    <t>ANGELS &amp; DEMONS</t>
  </si>
  <si>
    <t>SONY</t>
  </si>
  <si>
    <t>NIGHT AT THE MUSEUM 2</t>
  </si>
  <si>
    <t>STATE OF PLAY</t>
  </si>
  <si>
    <t>WRESTLER</t>
  </si>
  <si>
    <t>TERMINATOR: SALVATION</t>
  </si>
  <si>
    <t>HANGOVER</t>
  </si>
  <si>
    <t>THE BOAT THAT ROCKED</t>
  </si>
  <si>
    <t>KNOWING</t>
  </si>
  <si>
    <t>FIGHTING</t>
  </si>
  <si>
    <t>SVETI GEORGIJE UBIVA AŽDAHU</t>
  </si>
  <si>
    <t>HANNAH MONTANA: THE MOVIE</t>
  </si>
  <si>
    <t>TRANSFORMERS 2</t>
  </si>
  <si>
    <t>DRAG ME TO HELL</t>
  </si>
  <si>
    <t>FIVIA</t>
  </si>
  <si>
    <t>ZACK &amp; MIRI MAKE A PORN</t>
  </si>
  <si>
    <t>ICE AGE 3: DAWN OF THE DINOSAURS</t>
  </si>
  <si>
    <t xml:space="preserve">10 - Jul   </t>
  </si>
  <si>
    <t>12 - Jul</t>
  </si>
  <si>
    <t>09 - Jul</t>
  </si>
  <si>
    <t>15 - Jul</t>
  </si>
  <si>
    <t>BRUNO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</si>
</sst>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3" fontId="6" fillId="0" borderId="13" xfId="0" applyNumberFormat="1" applyFont="1" applyBorder="1" applyAlignment="1" quotePrefix="1">
      <alignment horizontal="right"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90" t="s">
        <v>74</v>
      </c>
      <c r="K4" s="21"/>
      <c r="L4" s="91" t="s">
        <v>75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0.7089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8" t="s">
        <v>76</v>
      </c>
      <c r="K5" s="8"/>
      <c r="L5" s="92" t="s">
        <v>77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28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40010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>
        <v>1</v>
      </c>
      <c r="C14" s="4" t="s">
        <v>73</v>
      </c>
      <c r="D14" s="16" t="s">
        <v>45</v>
      </c>
      <c r="E14" s="16" t="s">
        <v>42</v>
      </c>
      <c r="F14" s="38">
        <v>2</v>
      </c>
      <c r="G14" s="38">
        <v>21</v>
      </c>
      <c r="H14" s="25">
        <v>101500</v>
      </c>
      <c r="I14" s="25">
        <v>151279</v>
      </c>
      <c r="J14" s="25">
        <v>20694</v>
      </c>
      <c r="K14" s="25">
        <v>29640</v>
      </c>
      <c r="L14" s="65">
        <f>(H14/I14*100)-100</f>
        <v>-32.90542639758327</v>
      </c>
      <c r="M14" s="15">
        <f aca="true" t="shared" si="0" ref="M14:M31">H14/G14</f>
        <v>4833.333333333333</v>
      </c>
      <c r="N14" s="39">
        <v>21</v>
      </c>
      <c r="O14" s="15">
        <v>178949</v>
      </c>
      <c r="P14" s="15">
        <v>310792</v>
      </c>
      <c r="Q14" s="15">
        <v>38748</v>
      </c>
      <c r="R14" s="15">
        <v>65113</v>
      </c>
      <c r="S14" s="65">
        <f>(O14/P14*100)-100</f>
        <v>-42.421619604108216</v>
      </c>
      <c r="T14" s="76">
        <v>325176</v>
      </c>
      <c r="U14" s="15">
        <f aca="true" t="shared" si="1" ref="U14:U31">O14/N14</f>
        <v>8521.380952380952</v>
      </c>
      <c r="V14" s="76">
        <f aca="true" t="shared" si="2" ref="V14:V31">SUM(T14,O14)</f>
        <v>504125</v>
      </c>
      <c r="W14" s="76">
        <v>68379</v>
      </c>
      <c r="X14" s="77">
        <f aca="true" t="shared" si="3" ref="X14:X31">SUM(W14,Q14)</f>
        <v>107127</v>
      </c>
    </row>
    <row r="15" spans="1:24" ht="12.75">
      <c r="A15" s="74">
        <v>2</v>
      </c>
      <c r="B15" s="74" t="s">
        <v>50</v>
      </c>
      <c r="C15" s="4" t="s">
        <v>78</v>
      </c>
      <c r="D15" s="16" t="s">
        <v>46</v>
      </c>
      <c r="E15" s="16" t="s">
        <v>44</v>
      </c>
      <c r="F15" s="38">
        <v>1</v>
      </c>
      <c r="G15" s="38">
        <v>10</v>
      </c>
      <c r="H15" s="25">
        <v>65813</v>
      </c>
      <c r="I15" s="25"/>
      <c r="J15" s="93">
        <v>16320</v>
      </c>
      <c r="K15" s="93"/>
      <c r="L15" s="65"/>
      <c r="M15" s="15">
        <f t="shared" si="0"/>
        <v>6581.3</v>
      </c>
      <c r="N15" s="39">
        <v>10</v>
      </c>
      <c r="O15" s="15">
        <v>103074</v>
      </c>
      <c r="P15" s="15"/>
      <c r="Q15" s="15">
        <v>27319</v>
      </c>
      <c r="R15" s="15"/>
      <c r="S15" s="65"/>
      <c r="T15" s="79">
        <v>1943</v>
      </c>
      <c r="U15" s="15">
        <f t="shared" si="1"/>
        <v>10307.4</v>
      </c>
      <c r="V15" s="79">
        <f t="shared" si="2"/>
        <v>105017</v>
      </c>
      <c r="W15" s="79">
        <v>951</v>
      </c>
      <c r="X15" s="80">
        <f t="shared" si="3"/>
        <v>28270</v>
      </c>
    </row>
    <row r="16" spans="1:24" ht="12.75">
      <c r="A16" s="74">
        <v>3</v>
      </c>
      <c r="B16" s="74">
        <v>2</v>
      </c>
      <c r="C16" s="4" t="s">
        <v>63</v>
      </c>
      <c r="D16" s="16" t="s">
        <v>43</v>
      </c>
      <c r="E16" s="16" t="s">
        <v>44</v>
      </c>
      <c r="F16" s="38">
        <v>5</v>
      </c>
      <c r="G16" s="38">
        <v>6</v>
      </c>
      <c r="H16" s="25">
        <v>9526</v>
      </c>
      <c r="I16" s="25">
        <v>13682</v>
      </c>
      <c r="J16" s="85">
        <v>2342</v>
      </c>
      <c r="K16" s="85">
        <v>2985</v>
      </c>
      <c r="L16" s="65">
        <f aca="true" t="shared" si="4" ref="L16:L31">(H16/I16*100)-100</f>
        <v>-30.37567607074989</v>
      </c>
      <c r="M16" s="15">
        <f t="shared" si="0"/>
        <v>1587.6666666666667</v>
      </c>
      <c r="N16" s="75">
        <v>6</v>
      </c>
      <c r="O16" s="15">
        <v>17025</v>
      </c>
      <c r="P16" s="15">
        <v>28641</v>
      </c>
      <c r="Q16" s="15">
        <v>4481</v>
      </c>
      <c r="R16" s="15">
        <v>6900</v>
      </c>
      <c r="S16" s="65">
        <f aca="true" t="shared" si="5" ref="S16:S31">(O16/P16*100)-100</f>
        <v>-40.557243113019794</v>
      </c>
      <c r="T16" s="87">
        <v>161780</v>
      </c>
      <c r="U16" s="15">
        <f t="shared" si="1"/>
        <v>2837.5</v>
      </c>
      <c r="V16" s="79">
        <f t="shared" si="2"/>
        <v>178805</v>
      </c>
      <c r="W16" s="79">
        <v>39295</v>
      </c>
      <c r="X16" s="80">
        <f t="shared" si="3"/>
        <v>43776</v>
      </c>
    </row>
    <row r="17" spans="1:24" ht="12.75">
      <c r="A17" s="74">
        <v>4</v>
      </c>
      <c r="B17" s="74">
        <v>3</v>
      </c>
      <c r="C17" s="4" t="s">
        <v>69</v>
      </c>
      <c r="D17" s="16" t="s">
        <v>54</v>
      </c>
      <c r="E17" s="16" t="s">
        <v>36</v>
      </c>
      <c r="F17" s="38">
        <v>3</v>
      </c>
      <c r="G17" s="38">
        <v>5</v>
      </c>
      <c r="H17" s="25">
        <v>3610</v>
      </c>
      <c r="I17" s="25">
        <v>5754</v>
      </c>
      <c r="J17" s="94">
        <v>887</v>
      </c>
      <c r="K17" s="94">
        <v>1373</v>
      </c>
      <c r="L17" s="65">
        <f t="shared" si="4"/>
        <v>-37.261035801181784</v>
      </c>
      <c r="M17" s="15">
        <f t="shared" si="0"/>
        <v>722</v>
      </c>
      <c r="N17" s="75">
        <v>5</v>
      </c>
      <c r="O17" s="23">
        <v>6444</v>
      </c>
      <c r="P17" s="23">
        <v>11166</v>
      </c>
      <c r="Q17" s="23">
        <v>1716</v>
      </c>
      <c r="R17" s="23">
        <v>2970</v>
      </c>
      <c r="S17" s="65">
        <f t="shared" si="5"/>
        <v>-42.28909188608275</v>
      </c>
      <c r="T17" s="79">
        <v>53474</v>
      </c>
      <c r="U17" s="15">
        <f t="shared" si="1"/>
        <v>1288.8</v>
      </c>
      <c r="V17" s="79">
        <f t="shared" si="2"/>
        <v>59918</v>
      </c>
      <c r="W17" s="79">
        <v>14253</v>
      </c>
      <c r="X17" s="80">
        <f t="shared" si="3"/>
        <v>15969</v>
      </c>
    </row>
    <row r="18" spans="1:24" ht="13.5" customHeight="1">
      <c r="A18" s="74">
        <v>5</v>
      </c>
      <c r="B18" s="74">
        <v>4</v>
      </c>
      <c r="C18" s="4" t="s">
        <v>70</v>
      </c>
      <c r="D18" s="16" t="s">
        <v>46</v>
      </c>
      <c r="E18" s="16" t="s">
        <v>71</v>
      </c>
      <c r="F18" s="38">
        <v>3</v>
      </c>
      <c r="G18" s="38">
        <v>4</v>
      </c>
      <c r="H18" s="15">
        <v>3340</v>
      </c>
      <c r="I18" s="15">
        <v>4498</v>
      </c>
      <c r="J18" s="15">
        <v>820</v>
      </c>
      <c r="K18" s="15">
        <v>982</v>
      </c>
      <c r="L18" s="65">
        <f t="shared" si="4"/>
        <v>-25.744775455758116</v>
      </c>
      <c r="M18" s="15">
        <f t="shared" si="0"/>
        <v>835</v>
      </c>
      <c r="N18" s="75">
        <v>4</v>
      </c>
      <c r="O18" s="15">
        <v>6141</v>
      </c>
      <c r="P18" s="15">
        <v>8798</v>
      </c>
      <c r="Q18" s="15">
        <v>1635</v>
      </c>
      <c r="R18" s="15">
        <v>2062</v>
      </c>
      <c r="S18" s="65">
        <f t="shared" si="5"/>
        <v>-30.20004546487837</v>
      </c>
      <c r="T18" s="79">
        <v>24344</v>
      </c>
      <c r="U18" s="15">
        <f t="shared" si="1"/>
        <v>1535.25</v>
      </c>
      <c r="V18" s="79">
        <f t="shared" si="2"/>
        <v>30485</v>
      </c>
      <c r="W18" s="79">
        <v>5734</v>
      </c>
      <c r="X18" s="80">
        <f t="shared" si="3"/>
        <v>7369</v>
      </c>
    </row>
    <row r="19" spans="1:24" ht="12.75">
      <c r="A19" s="74">
        <v>6</v>
      </c>
      <c r="B19" s="74">
        <v>5</v>
      </c>
      <c r="C19" s="4" t="s">
        <v>68</v>
      </c>
      <c r="D19" s="16" t="s">
        <v>51</v>
      </c>
      <c r="E19" s="16" t="s">
        <v>52</v>
      </c>
      <c r="F19" s="38">
        <v>4</v>
      </c>
      <c r="G19" s="38">
        <v>8</v>
      </c>
      <c r="H19" s="15">
        <v>2052</v>
      </c>
      <c r="I19" s="15">
        <v>3739</v>
      </c>
      <c r="J19" s="15">
        <v>531</v>
      </c>
      <c r="K19" s="15">
        <v>947</v>
      </c>
      <c r="L19" s="65">
        <f t="shared" si="4"/>
        <v>-45.11901577962022</v>
      </c>
      <c r="M19" s="15">
        <f t="shared" si="0"/>
        <v>256.5</v>
      </c>
      <c r="N19" s="75">
        <v>8</v>
      </c>
      <c r="O19" s="15">
        <v>4382</v>
      </c>
      <c r="P19" s="15">
        <v>8477</v>
      </c>
      <c r="Q19" s="15">
        <v>1228</v>
      </c>
      <c r="R19" s="15">
        <v>2290</v>
      </c>
      <c r="S19" s="65">
        <f t="shared" si="5"/>
        <v>-48.30718414533444</v>
      </c>
      <c r="T19" s="79">
        <v>58335</v>
      </c>
      <c r="U19" s="15">
        <f t="shared" si="1"/>
        <v>547.75</v>
      </c>
      <c r="V19" s="79">
        <f t="shared" si="2"/>
        <v>62717</v>
      </c>
      <c r="W19" s="79">
        <v>15074</v>
      </c>
      <c r="X19" s="80">
        <f t="shared" si="3"/>
        <v>16302</v>
      </c>
    </row>
    <row r="20" spans="1:24" ht="12.75">
      <c r="A20" s="74">
        <v>7</v>
      </c>
      <c r="B20" s="74">
        <v>6</v>
      </c>
      <c r="C20" s="4" t="s">
        <v>57</v>
      </c>
      <c r="D20" s="16" t="s">
        <v>58</v>
      </c>
      <c r="E20" s="16" t="s">
        <v>42</v>
      </c>
      <c r="F20" s="38">
        <v>9</v>
      </c>
      <c r="G20" s="38">
        <v>15</v>
      </c>
      <c r="H20" s="15">
        <v>2016</v>
      </c>
      <c r="I20" s="15">
        <v>3389</v>
      </c>
      <c r="J20" s="85">
        <v>519</v>
      </c>
      <c r="K20" s="85">
        <v>721</v>
      </c>
      <c r="L20" s="65">
        <f t="shared" si="4"/>
        <v>-40.51342578931838</v>
      </c>
      <c r="M20" s="15">
        <f t="shared" si="0"/>
        <v>134.4</v>
      </c>
      <c r="N20" s="38">
        <v>15</v>
      </c>
      <c r="O20" s="23">
        <v>3614</v>
      </c>
      <c r="P20" s="23">
        <v>7243</v>
      </c>
      <c r="Q20" s="23">
        <v>961</v>
      </c>
      <c r="R20" s="23">
        <v>1653</v>
      </c>
      <c r="S20" s="65">
        <f t="shared" si="5"/>
        <v>-50.103548253486125</v>
      </c>
      <c r="T20" s="79">
        <v>316688</v>
      </c>
      <c r="U20" s="15">
        <f t="shared" si="1"/>
        <v>240.93333333333334</v>
      </c>
      <c r="V20" s="79">
        <f t="shared" si="2"/>
        <v>320302</v>
      </c>
      <c r="W20" s="79">
        <v>81369</v>
      </c>
      <c r="X20" s="80">
        <f t="shared" si="3"/>
        <v>82330</v>
      </c>
    </row>
    <row r="21" spans="1:24" ht="12.75">
      <c r="A21" s="74">
        <v>8</v>
      </c>
      <c r="B21" s="74">
        <v>8</v>
      </c>
      <c r="C21" s="4" t="s">
        <v>66</v>
      </c>
      <c r="D21" s="16" t="s">
        <v>53</v>
      </c>
      <c r="E21" s="16" t="s">
        <v>36</v>
      </c>
      <c r="F21" s="38">
        <v>4</v>
      </c>
      <c r="G21" s="38">
        <v>6</v>
      </c>
      <c r="H21" s="15">
        <v>1349</v>
      </c>
      <c r="I21" s="15">
        <v>1599</v>
      </c>
      <c r="J21" s="86">
        <v>335</v>
      </c>
      <c r="K21" s="86">
        <v>362</v>
      </c>
      <c r="L21" s="65">
        <f t="shared" si="4"/>
        <v>-15.634771732332709</v>
      </c>
      <c r="M21" s="15">
        <f t="shared" si="0"/>
        <v>224.83333333333334</v>
      </c>
      <c r="N21" s="39">
        <v>6</v>
      </c>
      <c r="O21" s="15">
        <v>2178</v>
      </c>
      <c r="P21" s="15">
        <v>3062</v>
      </c>
      <c r="Q21" s="15">
        <v>572</v>
      </c>
      <c r="R21" s="15">
        <v>784</v>
      </c>
      <c r="S21" s="65">
        <f t="shared" si="5"/>
        <v>-28.870019595035927</v>
      </c>
      <c r="T21" s="79">
        <v>25911</v>
      </c>
      <c r="U21" s="15">
        <f t="shared" si="1"/>
        <v>363</v>
      </c>
      <c r="V21" s="79">
        <f t="shared" si="2"/>
        <v>28089</v>
      </c>
      <c r="W21" s="79">
        <v>6250</v>
      </c>
      <c r="X21" s="80">
        <f t="shared" si="3"/>
        <v>6822</v>
      </c>
    </row>
    <row r="22" spans="1:24" ht="12.75">
      <c r="A22" s="74">
        <v>9</v>
      </c>
      <c r="B22" s="74">
        <v>11</v>
      </c>
      <c r="C22" s="4" t="s">
        <v>65</v>
      </c>
      <c r="D22" s="16" t="s">
        <v>46</v>
      </c>
      <c r="E22" s="16" t="s">
        <v>44</v>
      </c>
      <c r="F22" s="38">
        <v>4</v>
      </c>
      <c r="G22" s="38">
        <v>3</v>
      </c>
      <c r="H22" s="15">
        <v>930</v>
      </c>
      <c r="I22" s="15">
        <v>919</v>
      </c>
      <c r="J22" s="93">
        <v>216</v>
      </c>
      <c r="K22" s="93">
        <v>213</v>
      </c>
      <c r="L22" s="65">
        <f t="shared" si="4"/>
        <v>1.196953210010875</v>
      </c>
      <c r="M22" s="15">
        <f t="shared" si="0"/>
        <v>310</v>
      </c>
      <c r="N22" s="75">
        <v>3</v>
      </c>
      <c r="O22" s="78">
        <v>1745</v>
      </c>
      <c r="P22" s="78">
        <v>2019</v>
      </c>
      <c r="Q22" s="78">
        <v>459</v>
      </c>
      <c r="R22" s="78">
        <v>551</v>
      </c>
      <c r="S22" s="65">
        <f t="shared" si="5"/>
        <v>-13.571074789499747</v>
      </c>
      <c r="T22" s="79">
        <v>12900</v>
      </c>
      <c r="U22" s="15">
        <f t="shared" si="1"/>
        <v>581.6666666666666</v>
      </c>
      <c r="V22" s="79">
        <f t="shared" si="2"/>
        <v>14645</v>
      </c>
      <c r="W22" s="79">
        <v>3423</v>
      </c>
      <c r="X22" s="80">
        <f t="shared" si="3"/>
        <v>3882</v>
      </c>
    </row>
    <row r="23" spans="1:24" ht="12.75">
      <c r="A23" s="74">
        <v>10</v>
      </c>
      <c r="B23" s="74">
        <v>7</v>
      </c>
      <c r="C23" s="4" t="s">
        <v>62</v>
      </c>
      <c r="D23" s="16" t="s">
        <v>58</v>
      </c>
      <c r="E23" s="16" t="s">
        <v>42</v>
      </c>
      <c r="F23" s="38">
        <v>6</v>
      </c>
      <c r="G23" s="38">
        <v>13</v>
      </c>
      <c r="H23" s="25">
        <v>1055</v>
      </c>
      <c r="I23" s="25">
        <v>2307</v>
      </c>
      <c r="J23" s="25">
        <v>263</v>
      </c>
      <c r="K23" s="25">
        <v>541</v>
      </c>
      <c r="L23" s="65">
        <f t="shared" si="4"/>
        <v>-54.26961421759861</v>
      </c>
      <c r="M23" s="15">
        <f t="shared" si="0"/>
        <v>81.15384615384616</v>
      </c>
      <c r="N23" s="75">
        <v>13</v>
      </c>
      <c r="O23" s="15">
        <v>1690</v>
      </c>
      <c r="P23" s="15">
        <v>4270</v>
      </c>
      <c r="Q23" s="15">
        <v>450</v>
      </c>
      <c r="R23" s="15">
        <v>1033</v>
      </c>
      <c r="S23" s="65">
        <f t="shared" si="5"/>
        <v>-60.421545667447305</v>
      </c>
      <c r="T23" s="79">
        <v>99624</v>
      </c>
      <c r="U23" s="15">
        <f t="shared" si="1"/>
        <v>130</v>
      </c>
      <c r="V23" s="79">
        <f t="shared" si="2"/>
        <v>101314</v>
      </c>
      <c r="W23" s="79">
        <v>25093</v>
      </c>
      <c r="X23" s="80">
        <f t="shared" si="3"/>
        <v>25543</v>
      </c>
    </row>
    <row r="24" spans="1:24" ht="12.75">
      <c r="A24" s="74">
        <v>11</v>
      </c>
      <c r="B24" s="74">
        <v>13</v>
      </c>
      <c r="C24" s="4" t="s">
        <v>60</v>
      </c>
      <c r="D24" s="16" t="s">
        <v>53</v>
      </c>
      <c r="E24" s="16" t="s">
        <v>36</v>
      </c>
      <c r="F24" s="38">
        <v>7</v>
      </c>
      <c r="G24" s="38">
        <v>7</v>
      </c>
      <c r="H24" s="25">
        <v>686</v>
      </c>
      <c r="I24" s="25">
        <v>494</v>
      </c>
      <c r="J24" s="25">
        <v>169</v>
      </c>
      <c r="K24" s="25">
        <v>95</v>
      </c>
      <c r="L24" s="65">
        <f t="shared" si="4"/>
        <v>38.866396761133586</v>
      </c>
      <c r="M24" s="15">
        <f t="shared" si="0"/>
        <v>98</v>
      </c>
      <c r="N24" s="38">
        <v>7</v>
      </c>
      <c r="O24" s="23">
        <v>1104</v>
      </c>
      <c r="P24" s="23">
        <v>1342</v>
      </c>
      <c r="Q24" s="15">
        <v>276</v>
      </c>
      <c r="R24" s="15">
        <v>281</v>
      </c>
      <c r="S24" s="65">
        <f t="shared" si="5"/>
        <v>-17.734724292101347</v>
      </c>
      <c r="T24" s="79">
        <v>29879</v>
      </c>
      <c r="U24" s="15">
        <f t="shared" si="1"/>
        <v>157.71428571428572</v>
      </c>
      <c r="V24" s="79">
        <f t="shared" si="2"/>
        <v>30983</v>
      </c>
      <c r="W24" s="79">
        <v>7123</v>
      </c>
      <c r="X24" s="80">
        <f t="shared" si="3"/>
        <v>7399</v>
      </c>
    </row>
    <row r="25" spans="1:24" ht="12.75" customHeight="1">
      <c r="A25" s="52">
        <v>12</v>
      </c>
      <c r="B25" s="74">
        <v>10</v>
      </c>
      <c r="C25" s="4" t="s">
        <v>64</v>
      </c>
      <c r="D25" s="16" t="s">
        <v>53</v>
      </c>
      <c r="E25" s="16" t="s">
        <v>36</v>
      </c>
      <c r="F25" s="38">
        <v>5</v>
      </c>
      <c r="G25" s="38">
        <v>9</v>
      </c>
      <c r="H25" s="85">
        <v>521</v>
      </c>
      <c r="I25" s="85">
        <v>843</v>
      </c>
      <c r="J25" s="89">
        <v>133</v>
      </c>
      <c r="K25" s="89">
        <v>178</v>
      </c>
      <c r="L25" s="65">
        <f t="shared" si="4"/>
        <v>-38.19691577698695</v>
      </c>
      <c r="M25" s="15">
        <f t="shared" si="0"/>
        <v>57.888888888888886</v>
      </c>
      <c r="N25" s="75">
        <v>9</v>
      </c>
      <c r="O25" s="15">
        <v>1005</v>
      </c>
      <c r="P25" s="15">
        <v>2279</v>
      </c>
      <c r="Q25" s="25">
        <v>266</v>
      </c>
      <c r="R25" s="25">
        <v>552</v>
      </c>
      <c r="S25" s="67">
        <f t="shared" si="5"/>
        <v>-55.90171127687582</v>
      </c>
      <c r="T25" s="81">
        <v>22193</v>
      </c>
      <c r="U25" s="15">
        <f t="shared" si="1"/>
        <v>111.66666666666667</v>
      </c>
      <c r="V25" s="79">
        <f t="shared" si="2"/>
        <v>23198</v>
      </c>
      <c r="W25" s="79">
        <v>5531</v>
      </c>
      <c r="X25" s="80">
        <f t="shared" si="3"/>
        <v>5797</v>
      </c>
    </row>
    <row r="26" spans="1:24" ht="12.75" customHeight="1">
      <c r="A26" s="74">
        <v>13</v>
      </c>
      <c r="B26" s="74">
        <v>16</v>
      </c>
      <c r="C26" s="4" t="s">
        <v>67</v>
      </c>
      <c r="D26" s="16" t="s">
        <v>46</v>
      </c>
      <c r="E26" s="16" t="s">
        <v>47</v>
      </c>
      <c r="F26" s="38">
        <v>4</v>
      </c>
      <c r="G26" s="38">
        <v>2</v>
      </c>
      <c r="H26" s="15">
        <v>383</v>
      </c>
      <c r="I26" s="15">
        <v>368</v>
      </c>
      <c r="J26" s="15">
        <v>92</v>
      </c>
      <c r="K26" s="15">
        <v>76</v>
      </c>
      <c r="L26" s="65">
        <f t="shared" si="4"/>
        <v>4.076086956521735</v>
      </c>
      <c r="M26" s="15">
        <f t="shared" si="0"/>
        <v>191.5</v>
      </c>
      <c r="N26" s="75">
        <v>2</v>
      </c>
      <c r="O26" s="23">
        <v>751</v>
      </c>
      <c r="P26" s="23">
        <v>825</v>
      </c>
      <c r="Q26" s="23">
        <v>187</v>
      </c>
      <c r="R26" s="23">
        <v>178</v>
      </c>
      <c r="S26" s="67">
        <f t="shared" si="5"/>
        <v>-8.969696969696969</v>
      </c>
      <c r="T26" s="81">
        <v>4968</v>
      </c>
      <c r="U26" s="15">
        <f t="shared" si="1"/>
        <v>375.5</v>
      </c>
      <c r="V26" s="79">
        <f t="shared" si="2"/>
        <v>5719</v>
      </c>
      <c r="W26" s="79">
        <v>1108</v>
      </c>
      <c r="X26" s="80">
        <f t="shared" si="3"/>
        <v>1295</v>
      </c>
    </row>
    <row r="27" spans="1:24" ht="12.75">
      <c r="A27" s="74">
        <v>14</v>
      </c>
      <c r="B27" s="74">
        <v>14</v>
      </c>
      <c r="C27" s="4" t="s">
        <v>55</v>
      </c>
      <c r="D27" s="16" t="s">
        <v>54</v>
      </c>
      <c r="E27" s="16" t="s">
        <v>36</v>
      </c>
      <c r="F27" s="38">
        <v>12</v>
      </c>
      <c r="G27" s="38">
        <v>9</v>
      </c>
      <c r="H27" s="25">
        <v>353</v>
      </c>
      <c r="I27" s="25">
        <v>425</v>
      </c>
      <c r="J27" s="25">
        <v>85</v>
      </c>
      <c r="K27" s="25">
        <v>87</v>
      </c>
      <c r="L27" s="65">
        <f t="shared" si="4"/>
        <v>-16.941176470588232</v>
      </c>
      <c r="M27" s="15">
        <f t="shared" si="0"/>
        <v>39.22222222222222</v>
      </c>
      <c r="N27" s="39">
        <v>9</v>
      </c>
      <c r="O27" s="15">
        <v>740</v>
      </c>
      <c r="P27" s="15">
        <v>1193</v>
      </c>
      <c r="Q27" s="15">
        <v>184</v>
      </c>
      <c r="R27" s="15">
        <v>257</v>
      </c>
      <c r="S27" s="67">
        <f t="shared" si="5"/>
        <v>-37.97150041911148</v>
      </c>
      <c r="T27" s="79">
        <v>108603</v>
      </c>
      <c r="U27" s="15">
        <f t="shared" si="1"/>
        <v>82.22222222222223</v>
      </c>
      <c r="V27" s="79">
        <f t="shared" si="2"/>
        <v>109343</v>
      </c>
      <c r="W27" s="81">
        <v>26295</v>
      </c>
      <c r="X27" s="80">
        <f t="shared" si="3"/>
        <v>26479</v>
      </c>
    </row>
    <row r="28" spans="1:24" ht="12.75">
      <c r="A28" s="74">
        <v>15</v>
      </c>
      <c r="B28" s="74">
        <v>9</v>
      </c>
      <c r="C28" s="4" t="s">
        <v>59</v>
      </c>
      <c r="D28" s="16" t="s">
        <v>45</v>
      </c>
      <c r="E28" s="16" t="s">
        <v>42</v>
      </c>
      <c r="F28" s="38">
        <v>8</v>
      </c>
      <c r="G28" s="38">
        <v>11</v>
      </c>
      <c r="H28" s="25">
        <v>366</v>
      </c>
      <c r="I28" s="25">
        <v>1012</v>
      </c>
      <c r="J28" s="25">
        <v>94</v>
      </c>
      <c r="K28" s="25">
        <v>239</v>
      </c>
      <c r="L28" s="65">
        <f t="shared" si="4"/>
        <v>-63.83399209486166</v>
      </c>
      <c r="M28" s="15">
        <f t="shared" si="0"/>
        <v>33.27272727272727</v>
      </c>
      <c r="N28" s="38">
        <v>11</v>
      </c>
      <c r="O28" s="15">
        <v>715</v>
      </c>
      <c r="P28" s="15">
        <v>2501</v>
      </c>
      <c r="Q28" s="15">
        <v>197</v>
      </c>
      <c r="R28" s="15">
        <v>643</v>
      </c>
      <c r="S28" s="65">
        <f t="shared" si="5"/>
        <v>-71.41143542582967</v>
      </c>
      <c r="T28" s="87">
        <v>92887</v>
      </c>
      <c r="U28" s="15">
        <f t="shared" si="1"/>
        <v>65</v>
      </c>
      <c r="V28" s="79">
        <f t="shared" si="2"/>
        <v>93602</v>
      </c>
      <c r="W28" s="81">
        <v>24123</v>
      </c>
      <c r="X28" s="80">
        <f t="shared" si="3"/>
        <v>24320</v>
      </c>
    </row>
    <row r="29" spans="1:24" ht="12.75">
      <c r="A29" s="74">
        <v>16</v>
      </c>
      <c r="B29" s="74">
        <v>15</v>
      </c>
      <c r="C29" s="4" t="s">
        <v>56</v>
      </c>
      <c r="D29" s="16" t="s">
        <v>43</v>
      </c>
      <c r="E29" s="16" t="s">
        <v>44</v>
      </c>
      <c r="F29" s="38">
        <v>11</v>
      </c>
      <c r="G29" s="38">
        <v>6</v>
      </c>
      <c r="H29" s="25">
        <v>178</v>
      </c>
      <c r="I29" s="25">
        <v>524</v>
      </c>
      <c r="J29" s="94">
        <v>43</v>
      </c>
      <c r="K29" s="94">
        <v>114</v>
      </c>
      <c r="L29" s="65">
        <f t="shared" si="4"/>
        <v>-66.03053435114504</v>
      </c>
      <c r="M29" s="15">
        <f t="shared" si="0"/>
        <v>29.666666666666668</v>
      </c>
      <c r="N29" s="75">
        <v>6</v>
      </c>
      <c r="O29" s="23">
        <v>473</v>
      </c>
      <c r="P29" s="23">
        <v>1070</v>
      </c>
      <c r="Q29" s="23">
        <v>119</v>
      </c>
      <c r="R29" s="23">
        <v>233</v>
      </c>
      <c r="S29" s="65">
        <f t="shared" si="5"/>
        <v>-55.794392523364486</v>
      </c>
      <c r="T29" s="79">
        <v>72600</v>
      </c>
      <c r="U29" s="15">
        <f t="shared" si="1"/>
        <v>78.83333333333333</v>
      </c>
      <c r="V29" s="79">
        <f t="shared" si="2"/>
        <v>73073</v>
      </c>
      <c r="W29" s="81">
        <v>18308</v>
      </c>
      <c r="X29" s="80">
        <f t="shared" si="3"/>
        <v>18427</v>
      </c>
    </row>
    <row r="30" spans="1:24" ht="12.75">
      <c r="A30" s="74">
        <v>17</v>
      </c>
      <c r="B30" s="74">
        <v>18</v>
      </c>
      <c r="C30" s="4" t="s">
        <v>61</v>
      </c>
      <c r="D30" s="16" t="s">
        <v>46</v>
      </c>
      <c r="E30" s="16" t="s">
        <v>44</v>
      </c>
      <c r="F30" s="38">
        <v>7</v>
      </c>
      <c r="G30" s="38">
        <v>4</v>
      </c>
      <c r="H30" s="15">
        <v>149</v>
      </c>
      <c r="I30" s="15">
        <v>133</v>
      </c>
      <c r="J30" s="25">
        <v>41</v>
      </c>
      <c r="K30" s="25">
        <v>33</v>
      </c>
      <c r="L30" s="65">
        <f t="shared" si="4"/>
        <v>12.030075187969928</v>
      </c>
      <c r="M30" s="15">
        <f t="shared" si="0"/>
        <v>37.25</v>
      </c>
      <c r="N30" s="38">
        <v>4</v>
      </c>
      <c r="O30" s="15">
        <v>356</v>
      </c>
      <c r="P30" s="15">
        <v>207</v>
      </c>
      <c r="Q30" s="15">
        <v>96</v>
      </c>
      <c r="R30" s="15">
        <v>54</v>
      </c>
      <c r="S30" s="65">
        <f t="shared" si="5"/>
        <v>71.98067632850243</v>
      </c>
      <c r="T30" s="15">
        <v>11262</v>
      </c>
      <c r="U30" s="15">
        <f t="shared" si="1"/>
        <v>89</v>
      </c>
      <c r="V30" s="79">
        <f t="shared" si="2"/>
        <v>11618</v>
      </c>
      <c r="W30" s="79">
        <v>2768</v>
      </c>
      <c r="X30" s="80">
        <f t="shared" si="3"/>
        <v>2864</v>
      </c>
    </row>
    <row r="31" spans="1:24" ht="12.75">
      <c r="A31" s="74">
        <v>18</v>
      </c>
      <c r="B31" s="52">
        <v>12</v>
      </c>
      <c r="C31" s="4" t="s">
        <v>72</v>
      </c>
      <c r="D31" s="16" t="s">
        <v>46</v>
      </c>
      <c r="E31" s="16" t="s">
        <v>47</v>
      </c>
      <c r="F31" s="38">
        <v>3</v>
      </c>
      <c r="G31" s="38">
        <v>1</v>
      </c>
      <c r="H31" s="25">
        <v>183</v>
      </c>
      <c r="I31" s="25">
        <v>706</v>
      </c>
      <c r="J31" s="25">
        <v>45</v>
      </c>
      <c r="K31" s="25">
        <v>147</v>
      </c>
      <c r="L31" s="65">
        <f t="shared" si="4"/>
        <v>-74.07932011331445</v>
      </c>
      <c r="M31" s="15">
        <f t="shared" si="0"/>
        <v>183</v>
      </c>
      <c r="N31" s="75">
        <v>1</v>
      </c>
      <c r="O31" s="23">
        <v>353</v>
      </c>
      <c r="P31" s="23">
        <v>1429</v>
      </c>
      <c r="Q31" s="23">
        <v>90</v>
      </c>
      <c r="R31" s="23">
        <v>314</v>
      </c>
      <c r="S31" s="65">
        <f t="shared" si="5"/>
        <v>-75.29741077676697</v>
      </c>
      <c r="T31" s="86">
        <v>5792</v>
      </c>
      <c r="U31" s="15">
        <f t="shared" si="1"/>
        <v>353</v>
      </c>
      <c r="V31" s="79">
        <f t="shared" si="2"/>
        <v>6145</v>
      </c>
      <c r="W31" s="79">
        <v>1249</v>
      </c>
      <c r="X31" s="80">
        <f t="shared" si="3"/>
        <v>1339</v>
      </c>
    </row>
    <row r="32" spans="1:24" ht="12.75">
      <c r="A32" s="74">
        <v>19</v>
      </c>
      <c r="B32" s="74"/>
      <c r="C32" s="4"/>
      <c r="D32" s="16"/>
      <c r="E32" s="16"/>
      <c r="F32" s="38"/>
      <c r="G32" s="38"/>
      <c r="H32" s="15"/>
      <c r="I32" s="15"/>
      <c r="J32" s="23"/>
      <c r="K32" s="23"/>
      <c r="L32" s="65"/>
      <c r="M32" s="15"/>
      <c r="N32" s="38"/>
      <c r="O32" s="23"/>
      <c r="P32" s="23"/>
      <c r="Q32" s="23"/>
      <c r="R32" s="23"/>
      <c r="S32" s="67"/>
      <c r="T32" s="86"/>
      <c r="U32" s="15"/>
      <c r="V32" s="79"/>
      <c r="W32" s="79"/>
      <c r="X32" s="80"/>
    </row>
    <row r="33" spans="1:24" ht="13.5" thickBot="1">
      <c r="A33" s="51">
        <v>20</v>
      </c>
      <c r="B33" s="74"/>
      <c r="C33" s="4"/>
      <c r="D33" s="16"/>
      <c r="E33" s="16"/>
      <c r="F33" s="38"/>
      <c r="G33" s="38"/>
      <c r="H33" s="15"/>
      <c r="I33" s="15"/>
      <c r="J33" s="23"/>
      <c r="K33" s="23"/>
      <c r="L33" s="65"/>
      <c r="M33" s="15"/>
      <c r="N33" s="75"/>
      <c r="O33" s="23"/>
      <c r="P33" s="23"/>
      <c r="Q33" s="23"/>
      <c r="R33" s="23"/>
      <c r="S33" s="65"/>
      <c r="T33" s="86"/>
      <c r="U33" s="15"/>
      <c r="V33" s="79"/>
      <c r="W33" s="79"/>
      <c r="X33" s="80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140</v>
      </c>
      <c r="H34" s="32">
        <f>SUM(H14:H33)</f>
        <v>194010</v>
      </c>
      <c r="I34" s="32">
        <v>192009</v>
      </c>
      <c r="J34" s="32">
        <f>SUM(J14:J33)</f>
        <v>43629</v>
      </c>
      <c r="K34" s="32">
        <v>38816</v>
      </c>
      <c r="L34" s="70">
        <f>(H34/I34*100)-100</f>
        <v>1.0421386497507967</v>
      </c>
      <c r="M34" s="33">
        <f>H34/G34</f>
        <v>1385.7857142857142</v>
      </c>
      <c r="N34" s="35">
        <f>SUM(N14:N33)</f>
        <v>140</v>
      </c>
      <c r="O34" s="32">
        <f>SUM(O14:O33)</f>
        <v>330739</v>
      </c>
      <c r="P34" s="32">
        <v>396055</v>
      </c>
      <c r="Q34" s="32">
        <f>SUM(Q14:Q33)</f>
        <v>78984</v>
      </c>
      <c r="R34" s="32">
        <v>86065</v>
      </c>
      <c r="S34" s="70">
        <f>(O34/P34*100)-100</f>
        <v>-16.49164888714951</v>
      </c>
      <c r="T34" s="82">
        <f>SUM(T14:T33)</f>
        <v>1428359</v>
      </c>
      <c r="U34" s="33">
        <f>O34/N34</f>
        <v>2362.4214285714284</v>
      </c>
      <c r="V34" s="84">
        <f>SUM(V14:V33)</f>
        <v>1759098</v>
      </c>
      <c r="W34" s="83">
        <f>SUM(W14:W33)</f>
        <v>346326</v>
      </c>
      <c r="X34" s="36">
        <f>SUM(X14:X33)</f>
        <v>425310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10 - Jul   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0.7089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09 - Jul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28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40010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ICE AGE 3: DAWN OF THE DINOSAURS</v>
      </c>
      <c r="D14" s="4" t="str">
        <f>'WEEKLY COMPETITIVE REPORT'!D14</f>
        <v>FOX</v>
      </c>
      <c r="E14" s="4" t="str">
        <f>'WEEKLY COMPETITIVE REPORT'!E14</f>
        <v>CF</v>
      </c>
      <c r="F14" s="38">
        <f>'WEEKLY COMPETITIVE REPORT'!F14</f>
        <v>2</v>
      </c>
      <c r="G14" s="38">
        <f>'WEEKLY COMPETITIVE REPORT'!G14</f>
        <v>21</v>
      </c>
      <c r="H14" s="15">
        <f>'WEEKLY COMPETITIVE REPORT'!H14/X4</f>
        <v>143179.57398786853</v>
      </c>
      <c r="I14" s="15">
        <f>'WEEKLY COMPETITIVE REPORT'!I14/X4</f>
        <v>213399.6332345888</v>
      </c>
      <c r="J14" s="23">
        <f>'WEEKLY COMPETITIVE REPORT'!J14</f>
        <v>20694</v>
      </c>
      <c r="K14" s="23">
        <f>'WEEKLY COMPETITIVE REPORT'!K14</f>
        <v>29640</v>
      </c>
      <c r="L14" s="65">
        <f>'WEEKLY COMPETITIVE REPORT'!L14</f>
        <v>-32.90542639758327</v>
      </c>
      <c r="M14" s="15">
        <f aca="true" t="shared" si="0" ref="M14:M20">H14/G14</f>
        <v>6818.0749518032635</v>
      </c>
      <c r="N14" s="38">
        <f>'WEEKLY COMPETITIVE REPORT'!N14</f>
        <v>21</v>
      </c>
      <c r="O14" s="15">
        <f>'WEEKLY COMPETITIVE REPORT'!O14/X4</f>
        <v>252431.9368034984</v>
      </c>
      <c r="P14" s="15">
        <f>'WEEKLY COMPETITIVE REPORT'!P14/X4</f>
        <v>438414.4449146565</v>
      </c>
      <c r="Q14" s="23">
        <f>'WEEKLY COMPETITIVE REPORT'!Q14</f>
        <v>38748</v>
      </c>
      <c r="R14" s="23">
        <f>'WEEKLY COMPETITIVE REPORT'!R14</f>
        <v>65113</v>
      </c>
      <c r="S14" s="65">
        <f>'WEEKLY COMPETITIVE REPORT'!S14</f>
        <v>-42.421619604108216</v>
      </c>
      <c r="T14" s="15">
        <f>'WEEKLY COMPETITIVE REPORT'!T14/X4</f>
        <v>458705.035971223</v>
      </c>
      <c r="U14" s="15">
        <f aca="true" t="shared" si="1" ref="U14:U20">O14/N14</f>
        <v>12020.568419214209</v>
      </c>
      <c r="V14" s="26">
        <f aca="true" t="shared" si="2" ref="V14:V20">O14+T14</f>
        <v>711136.9727747214</v>
      </c>
      <c r="W14" s="23">
        <f>'WEEKLY COMPETITIVE REPORT'!W14</f>
        <v>68379</v>
      </c>
      <c r="X14" s="57">
        <f>'WEEKLY COMPETITIVE REPORT'!X14</f>
        <v>107127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BRUNO</v>
      </c>
      <c r="D15" s="4" t="str">
        <f>'WEEKLY COMPETITIVE REPORT'!D15</f>
        <v>INDEP</v>
      </c>
      <c r="E15" s="4" t="str">
        <f>'WEEKLY COMPETITIVE REPORT'!E15</f>
        <v>Blitz</v>
      </c>
      <c r="F15" s="38">
        <f>'WEEKLY COMPETITIVE REPORT'!F15</f>
        <v>1</v>
      </c>
      <c r="G15" s="38">
        <f>'WEEKLY COMPETITIVE REPORT'!G15</f>
        <v>10</v>
      </c>
      <c r="H15" s="15">
        <f>'WEEKLY COMPETITIVE REPORT'!H15/X4</f>
        <v>92838.20002821273</v>
      </c>
      <c r="I15" s="15">
        <f>'WEEKLY COMPETITIVE REPORT'!I15/X4</f>
        <v>0</v>
      </c>
      <c r="J15" s="23">
        <f>'WEEKLY COMPETITIVE REPORT'!J15</f>
        <v>16320</v>
      </c>
      <c r="K15" s="23">
        <f>'WEEKLY COMPETITIVE REPORT'!K15</f>
        <v>0</v>
      </c>
      <c r="L15" s="65">
        <f>'WEEKLY COMPETITIVE REPORT'!L15</f>
        <v>0</v>
      </c>
      <c r="M15" s="15">
        <f t="shared" si="0"/>
        <v>9283.820002821272</v>
      </c>
      <c r="N15" s="38">
        <f>'WEEKLY COMPETITIVE REPORT'!N15</f>
        <v>10</v>
      </c>
      <c r="O15" s="15">
        <f>'WEEKLY COMPETITIVE REPORT'!O15/X4</f>
        <v>145399.9153618282</v>
      </c>
      <c r="P15" s="15">
        <f>'WEEKLY COMPETITIVE REPORT'!P15/X4</f>
        <v>0</v>
      </c>
      <c r="Q15" s="23">
        <f>'WEEKLY COMPETITIVE REPORT'!Q15</f>
        <v>27319</v>
      </c>
      <c r="R15" s="23">
        <f>'WEEKLY COMPETITIVE REPORT'!R15</f>
        <v>0</v>
      </c>
      <c r="S15" s="65">
        <f>'WEEKLY COMPETITIVE REPORT'!S15</f>
        <v>0</v>
      </c>
      <c r="T15" s="15">
        <f>'WEEKLY COMPETITIVE REPORT'!T15/X4</f>
        <v>2740.866130624912</v>
      </c>
      <c r="U15" s="15">
        <f t="shared" si="1"/>
        <v>14539.99153618282</v>
      </c>
      <c r="V15" s="26">
        <f t="shared" si="2"/>
        <v>148140.7814924531</v>
      </c>
      <c r="W15" s="23">
        <f>'WEEKLY COMPETITIVE REPORT'!W15</f>
        <v>951</v>
      </c>
      <c r="X15" s="57">
        <f>'WEEKLY COMPETITIVE REPORT'!X15</f>
        <v>28270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HANGOVER</v>
      </c>
      <c r="D16" s="4" t="str">
        <f>'WEEKLY COMPETITIVE REPORT'!D16</f>
        <v>WB</v>
      </c>
      <c r="E16" s="4" t="str">
        <f>'WEEKLY COMPETITIVE REPORT'!E16</f>
        <v>Blitz</v>
      </c>
      <c r="F16" s="38">
        <f>'WEEKLY COMPETITIVE REPORT'!F16</f>
        <v>5</v>
      </c>
      <c r="G16" s="38">
        <f>'WEEKLY COMPETITIVE REPORT'!G16</f>
        <v>6</v>
      </c>
      <c r="H16" s="15">
        <f>'WEEKLY COMPETITIVE REPORT'!H16/X4</f>
        <v>13437.72041190577</v>
      </c>
      <c r="I16" s="15">
        <f>'WEEKLY COMPETITIVE REPORT'!I16/X4</f>
        <v>19300.324446325292</v>
      </c>
      <c r="J16" s="23">
        <f>'WEEKLY COMPETITIVE REPORT'!J16</f>
        <v>2342</v>
      </c>
      <c r="K16" s="23">
        <f>'WEEKLY COMPETITIVE REPORT'!K16</f>
        <v>2985</v>
      </c>
      <c r="L16" s="65">
        <f>'WEEKLY COMPETITIVE REPORT'!L16</f>
        <v>-30.37567607074989</v>
      </c>
      <c r="M16" s="15">
        <f t="shared" si="0"/>
        <v>2239.6200686509615</v>
      </c>
      <c r="N16" s="38">
        <f>'WEEKLY COMPETITIVE REPORT'!N16</f>
        <v>6</v>
      </c>
      <c r="O16" s="15">
        <f>'WEEKLY COMPETITIVE REPORT'!O16/X4</f>
        <v>24016.081252644944</v>
      </c>
      <c r="P16" s="15">
        <f>'WEEKLY COMPETITIVE REPORT'!P16/X4</f>
        <v>40402.031316123575</v>
      </c>
      <c r="Q16" s="23">
        <f>'WEEKLY COMPETITIVE REPORT'!Q16</f>
        <v>4481</v>
      </c>
      <c r="R16" s="23">
        <f>'WEEKLY COMPETITIVE REPORT'!R16</f>
        <v>6900</v>
      </c>
      <c r="S16" s="65">
        <f>'WEEKLY COMPETITIVE REPORT'!S16</f>
        <v>-40.557243113019794</v>
      </c>
      <c r="T16" s="15">
        <f>'WEEKLY COMPETITIVE REPORT'!T16/X4</f>
        <v>228212.72393849626</v>
      </c>
      <c r="U16" s="15">
        <f t="shared" si="1"/>
        <v>4002.6802087741576</v>
      </c>
      <c r="V16" s="26">
        <f t="shared" si="2"/>
        <v>252228.8051911412</v>
      </c>
      <c r="W16" s="23">
        <f>'WEEKLY COMPETITIVE REPORT'!W16</f>
        <v>39295</v>
      </c>
      <c r="X16" s="57">
        <f>'WEEKLY COMPETITIVE REPORT'!X16</f>
        <v>43776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TRANSFORMERS 2</v>
      </c>
      <c r="D17" s="4" t="str">
        <f>'WEEKLY COMPETITIVE REPORT'!D17</f>
        <v>PAR</v>
      </c>
      <c r="E17" s="4" t="str">
        <f>'WEEKLY COMPETITIVE REPORT'!E17</f>
        <v>Karantanija</v>
      </c>
      <c r="F17" s="38">
        <f>'WEEKLY COMPETITIVE REPORT'!F17</f>
        <v>3</v>
      </c>
      <c r="G17" s="38">
        <f>'WEEKLY COMPETITIVE REPORT'!G17</f>
        <v>5</v>
      </c>
      <c r="H17" s="15">
        <f>'WEEKLY COMPETITIVE REPORT'!H17/X4</f>
        <v>5092.396670898575</v>
      </c>
      <c r="I17" s="15">
        <f>'WEEKLY COMPETITIVE REPORT'!I17/X4</f>
        <v>8116.800677105375</v>
      </c>
      <c r="J17" s="23">
        <f>'WEEKLY COMPETITIVE REPORT'!J17</f>
        <v>887</v>
      </c>
      <c r="K17" s="23">
        <f>'WEEKLY COMPETITIVE REPORT'!K17</f>
        <v>1373</v>
      </c>
      <c r="L17" s="65">
        <f>'WEEKLY COMPETITIVE REPORT'!L17</f>
        <v>-37.261035801181784</v>
      </c>
      <c r="M17" s="15">
        <f t="shared" si="0"/>
        <v>1018.4793341797151</v>
      </c>
      <c r="N17" s="38">
        <f>'WEEKLY COMPETITIVE REPORT'!N17</f>
        <v>5</v>
      </c>
      <c r="O17" s="15">
        <f>'WEEKLY COMPETITIVE REPORT'!O17/X4</f>
        <v>9090.139652983496</v>
      </c>
      <c r="P17" s="15">
        <f>'WEEKLY COMPETITIVE REPORT'!P17/X4</f>
        <v>15751.163774862463</v>
      </c>
      <c r="Q17" s="23">
        <f>'WEEKLY COMPETITIVE REPORT'!Q17</f>
        <v>1716</v>
      </c>
      <c r="R17" s="23">
        <f>'WEEKLY COMPETITIVE REPORT'!R17</f>
        <v>2970</v>
      </c>
      <c r="S17" s="65">
        <f>'WEEKLY COMPETITIVE REPORT'!S17</f>
        <v>-42.28909188608275</v>
      </c>
      <c r="T17" s="15">
        <f>'WEEKLY COMPETITIVE REPORT'!T17/X4</f>
        <v>75432.35999435745</v>
      </c>
      <c r="U17" s="15">
        <f t="shared" si="1"/>
        <v>1818.0279305966992</v>
      </c>
      <c r="V17" s="26">
        <f t="shared" si="2"/>
        <v>84522.49964734094</v>
      </c>
      <c r="W17" s="23">
        <f>'WEEKLY COMPETITIVE REPORT'!W17</f>
        <v>14253</v>
      </c>
      <c r="X17" s="57">
        <f>'WEEKLY COMPETITIVE REPORT'!X17</f>
        <v>15969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DRAG ME TO HELL</v>
      </c>
      <c r="D18" s="4" t="str">
        <f>'WEEKLY COMPETITIVE REPORT'!D18</f>
        <v>INDEP</v>
      </c>
      <c r="E18" s="4" t="str">
        <f>'WEEKLY COMPETITIVE REPORT'!E18</f>
        <v>FIVIA</v>
      </c>
      <c r="F18" s="38">
        <f>'WEEKLY COMPETITIVE REPORT'!F18</f>
        <v>3</v>
      </c>
      <c r="G18" s="38">
        <f>'WEEKLY COMPETITIVE REPORT'!G18</f>
        <v>4</v>
      </c>
      <c r="H18" s="15">
        <f>'WEEKLY COMPETITIVE REPORT'!H18/X4</f>
        <v>4711.524897728876</v>
      </c>
      <c r="I18" s="15">
        <f>'WEEKLY COMPETITIVE REPORT'!I18/X4</f>
        <v>6345.041613767809</v>
      </c>
      <c r="J18" s="23">
        <f>'WEEKLY COMPETITIVE REPORT'!J18</f>
        <v>820</v>
      </c>
      <c r="K18" s="23">
        <f>'WEEKLY COMPETITIVE REPORT'!K18</f>
        <v>982</v>
      </c>
      <c r="L18" s="65">
        <f>'WEEKLY COMPETITIVE REPORT'!L18</f>
        <v>-25.744775455758116</v>
      </c>
      <c r="M18" s="15">
        <f t="shared" si="0"/>
        <v>1177.881224432219</v>
      </c>
      <c r="N18" s="38">
        <f>'WEEKLY COMPETITIVE REPORT'!N18</f>
        <v>4</v>
      </c>
      <c r="O18" s="15">
        <f>'WEEKLY COMPETITIVE REPORT'!O18/X4</f>
        <v>8662.716885315278</v>
      </c>
      <c r="P18" s="15">
        <f>'WEEKLY COMPETITIVE REPORT'!P18/X4</f>
        <v>12410.777260544506</v>
      </c>
      <c r="Q18" s="23">
        <f>'WEEKLY COMPETITIVE REPORT'!Q18</f>
        <v>1635</v>
      </c>
      <c r="R18" s="23">
        <f>'WEEKLY COMPETITIVE REPORT'!R18</f>
        <v>2062</v>
      </c>
      <c r="S18" s="65">
        <f>'WEEKLY COMPETITIVE REPORT'!S18</f>
        <v>-30.20004546487837</v>
      </c>
      <c r="T18" s="15">
        <f>'WEEKLY COMPETITIVE REPORT'!T18/X4</f>
        <v>34340.52757793765</v>
      </c>
      <c r="U18" s="15">
        <f t="shared" si="1"/>
        <v>2165.6792213288195</v>
      </c>
      <c r="V18" s="26">
        <f t="shared" si="2"/>
        <v>43003.24446325293</v>
      </c>
      <c r="W18" s="23">
        <f>'WEEKLY COMPETITIVE REPORT'!W18</f>
        <v>5734</v>
      </c>
      <c r="X18" s="57">
        <f>'WEEKLY COMPETITIVE REPORT'!X18</f>
        <v>7369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HANNAH MONTANA: THE MOVIE</v>
      </c>
      <c r="D19" s="4" t="str">
        <f>'WEEKLY COMPETITIVE REPORT'!D19</f>
        <v>WDI</v>
      </c>
      <c r="E19" s="4" t="str">
        <f>'WEEKLY COMPETITIVE REPORT'!E19</f>
        <v>CENEX</v>
      </c>
      <c r="F19" s="38">
        <f>'WEEKLY COMPETITIVE REPORT'!F19</f>
        <v>4</v>
      </c>
      <c r="G19" s="38">
        <f>'WEEKLY COMPETITIVE REPORT'!G19</f>
        <v>8</v>
      </c>
      <c r="H19" s="15">
        <f>'WEEKLY COMPETITIVE REPORT'!H19/X4</f>
        <v>2894.6254760897164</v>
      </c>
      <c r="I19" s="15">
        <f>'WEEKLY COMPETITIVE REPORT'!I19/X4</f>
        <v>5274.368740301877</v>
      </c>
      <c r="J19" s="23">
        <f>'WEEKLY COMPETITIVE REPORT'!J19</f>
        <v>531</v>
      </c>
      <c r="K19" s="23">
        <f>'WEEKLY COMPETITIVE REPORT'!K19</f>
        <v>947</v>
      </c>
      <c r="L19" s="65">
        <f>'WEEKLY COMPETITIVE REPORT'!L19</f>
        <v>-45.11901577962022</v>
      </c>
      <c r="M19" s="15">
        <f t="shared" si="0"/>
        <v>361.82818451121454</v>
      </c>
      <c r="N19" s="38">
        <f>'WEEKLY COMPETITIVE REPORT'!N19</f>
        <v>8</v>
      </c>
      <c r="O19" s="15">
        <f>'WEEKLY COMPETITIVE REPORT'!O19/X4</f>
        <v>6181.4078149245315</v>
      </c>
      <c r="P19" s="15">
        <f>'WEEKLY COMPETITIVE REPORT'!P19/X4</f>
        <v>11957.96304133164</v>
      </c>
      <c r="Q19" s="23">
        <f>'WEEKLY COMPETITIVE REPORT'!Q19</f>
        <v>1228</v>
      </c>
      <c r="R19" s="23">
        <f>'WEEKLY COMPETITIVE REPORT'!R19</f>
        <v>2290</v>
      </c>
      <c r="S19" s="65">
        <f>'WEEKLY COMPETITIVE REPORT'!S19</f>
        <v>-48.30718414533444</v>
      </c>
      <c r="T19" s="15">
        <f>'WEEKLY COMPETITIVE REPORT'!T19/X4</f>
        <v>82289.46254760897</v>
      </c>
      <c r="U19" s="15">
        <f t="shared" si="1"/>
        <v>772.6759768655664</v>
      </c>
      <c r="V19" s="26">
        <f t="shared" si="2"/>
        <v>88470.8703625335</v>
      </c>
      <c r="W19" s="23">
        <f>'WEEKLY COMPETITIVE REPORT'!W19</f>
        <v>15074</v>
      </c>
      <c r="X19" s="57">
        <f>'WEEKLY COMPETITIVE REPORT'!X19</f>
        <v>16302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ANGELS &amp; DEMONS</v>
      </c>
      <c r="D20" s="4" t="str">
        <f>'WEEKLY COMPETITIVE REPORT'!D20</f>
        <v>SONY</v>
      </c>
      <c r="E20" s="4" t="str">
        <f>'WEEKLY COMPETITIVE REPORT'!E20</f>
        <v>CF</v>
      </c>
      <c r="F20" s="38">
        <f>'WEEKLY COMPETITIVE REPORT'!F20</f>
        <v>9</v>
      </c>
      <c r="G20" s="38">
        <f>'WEEKLY COMPETITIVE REPORT'!G20</f>
        <v>15</v>
      </c>
      <c r="H20" s="15">
        <f>'WEEKLY COMPETITIVE REPORT'!H20/X4</f>
        <v>2843.8425730004233</v>
      </c>
      <c r="I20" s="15">
        <f>'WEEKLY COMPETITIVE REPORT'!I20/X4</f>
        <v>4780.646071378192</v>
      </c>
      <c r="J20" s="23">
        <f>'WEEKLY COMPETITIVE REPORT'!J20</f>
        <v>519</v>
      </c>
      <c r="K20" s="23">
        <f>'WEEKLY COMPETITIVE REPORT'!K20</f>
        <v>721</v>
      </c>
      <c r="L20" s="65">
        <f>'WEEKLY COMPETITIVE REPORT'!L20</f>
        <v>-40.51342578931838</v>
      </c>
      <c r="M20" s="15">
        <f t="shared" si="0"/>
        <v>189.58950486669488</v>
      </c>
      <c r="N20" s="38">
        <f>'WEEKLY COMPETITIVE REPORT'!N20</f>
        <v>15</v>
      </c>
      <c r="O20" s="15">
        <f>'WEEKLY COMPETITIVE REPORT'!O20/X4</f>
        <v>5098.0392156862745</v>
      </c>
      <c r="P20" s="15">
        <f>'WEEKLY COMPETITIVE REPORT'!P20/X4</f>
        <v>10217.237974326421</v>
      </c>
      <c r="Q20" s="23">
        <f>'WEEKLY COMPETITIVE REPORT'!Q20</f>
        <v>961</v>
      </c>
      <c r="R20" s="23">
        <f>'WEEKLY COMPETITIVE REPORT'!R20</f>
        <v>1653</v>
      </c>
      <c r="S20" s="65">
        <f>'WEEKLY COMPETITIVE REPORT'!S20</f>
        <v>-50.103548253486125</v>
      </c>
      <c r="T20" s="15">
        <f>'WEEKLY COMPETITIVE REPORT'!T20/X4</f>
        <v>446731.55593172525</v>
      </c>
      <c r="U20" s="15">
        <f t="shared" si="1"/>
        <v>339.8692810457516</v>
      </c>
      <c r="V20" s="26">
        <f t="shared" si="2"/>
        <v>451829.5951474115</v>
      </c>
      <c r="W20" s="23">
        <f>'WEEKLY COMPETITIVE REPORT'!W20</f>
        <v>81369</v>
      </c>
      <c r="X20" s="57">
        <f>'WEEKLY COMPETITIVE REPORT'!X20</f>
        <v>82330</v>
      </c>
    </row>
    <row r="21" spans="1:24" ht="12.75">
      <c r="A21" s="51">
        <v>8</v>
      </c>
      <c r="B21" s="4">
        <f>'WEEKLY COMPETITIVE REPORT'!B21</f>
        <v>8</v>
      </c>
      <c r="C21" s="4" t="str">
        <f>'WEEKLY COMPETITIVE REPORT'!C21</f>
        <v>FIGHTING</v>
      </c>
      <c r="D21" s="4" t="str">
        <f>'WEEKLY COMPETITIVE REPORT'!D21</f>
        <v>UNI</v>
      </c>
      <c r="E21" s="4" t="str">
        <f>'WEEKLY COMPETITIVE REPORT'!E21</f>
        <v>Karantanija</v>
      </c>
      <c r="F21" s="38">
        <f>'WEEKLY COMPETITIVE REPORT'!F21</f>
        <v>4</v>
      </c>
      <c r="G21" s="38">
        <f>'WEEKLY COMPETITIVE REPORT'!G21</f>
        <v>6</v>
      </c>
      <c r="H21" s="15">
        <f>'WEEKLY COMPETITIVE REPORT'!H21/X4</f>
        <v>1902.948229651573</v>
      </c>
      <c r="I21" s="15">
        <f>'WEEKLY COMPETITIVE REPORT'!I21/X4</f>
        <v>2255.6072788827764</v>
      </c>
      <c r="J21" s="23">
        <f>'WEEKLY COMPETITIVE REPORT'!J21</f>
        <v>335</v>
      </c>
      <c r="K21" s="23">
        <f>'WEEKLY COMPETITIVE REPORT'!K21</f>
        <v>362</v>
      </c>
      <c r="L21" s="65">
        <f>'WEEKLY COMPETITIVE REPORT'!L21</f>
        <v>-15.634771732332709</v>
      </c>
      <c r="M21" s="15">
        <f aca="true" t="shared" si="3" ref="M21:M33">H21/G21</f>
        <v>317.1580382752622</v>
      </c>
      <c r="N21" s="38">
        <f>'WEEKLY COMPETITIVE REPORT'!N21</f>
        <v>6</v>
      </c>
      <c r="O21" s="15">
        <f>'WEEKLY COMPETITIVE REPORT'!O21/X4</f>
        <v>3072.365636902243</v>
      </c>
      <c r="P21" s="15">
        <f>'WEEKLY COMPETITIVE REPORT'!P21/X4</f>
        <v>4319.368034983778</v>
      </c>
      <c r="Q21" s="23">
        <f>'WEEKLY COMPETITIVE REPORT'!Q21</f>
        <v>572</v>
      </c>
      <c r="R21" s="23">
        <f>'WEEKLY COMPETITIVE REPORT'!R21</f>
        <v>784</v>
      </c>
      <c r="S21" s="65">
        <f>'WEEKLY COMPETITIVE REPORT'!S21</f>
        <v>-28.870019595035927</v>
      </c>
      <c r="T21" s="15">
        <f>'WEEKLY COMPETITIVE REPORT'!T21/X4</f>
        <v>36550.994498518834</v>
      </c>
      <c r="U21" s="15">
        <f aca="true" t="shared" si="4" ref="U21:U33">O21/N21</f>
        <v>512.0609394837071</v>
      </c>
      <c r="V21" s="26">
        <f aca="true" t="shared" si="5" ref="V21:V33">O21+T21</f>
        <v>39623.36013542108</v>
      </c>
      <c r="W21" s="23">
        <f>'WEEKLY COMPETITIVE REPORT'!W21</f>
        <v>6250</v>
      </c>
      <c r="X21" s="57">
        <f>'WEEKLY COMPETITIVE REPORT'!X21</f>
        <v>6822</v>
      </c>
    </row>
    <row r="22" spans="1:24" ht="12.75">
      <c r="A22" s="51">
        <v>9</v>
      </c>
      <c r="B22" s="4">
        <f>'WEEKLY COMPETITIVE REPORT'!B22</f>
        <v>11</v>
      </c>
      <c r="C22" s="4" t="str">
        <f>'WEEKLY COMPETITIVE REPORT'!C22</f>
        <v>KNOWING</v>
      </c>
      <c r="D22" s="4" t="str">
        <f>'WEEKLY COMPETITIVE REPORT'!D22</f>
        <v>INDEP</v>
      </c>
      <c r="E22" s="4" t="str">
        <f>'WEEKLY COMPETITIVE REPORT'!E22</f>
        <v>Blitz</v>
      </c>
      <c r="F22" s="38">
        <f>'WEEKLY COMPETITIVE REPORT'!F22</f>
        <v>4</v>
      </c>
      <c r="G22" s="38">
        <f>'WEEKLY COMPETITIVE REPORT'!G22</f>
        <v>3</v>
      </c>
      <c r="H22" s="15">
        <f>'WEEKLY COMPETITIVE REPORT'!H22/X4</f>
        <v>1311.8916631400762</v>
      </c>
      <c r="I22" s="15">
        <f>'WEEKLY COMPETITIVE REPORT'!I22/X4</f>
        <v>1296.3746649739032</v>
      </c>
      <c r="J22" s="23">
        <f>'WEEKLY COMPETITIVE REPORT'!J22</f>
        <v>216</v>
      </c>
      <c r="K22" s="23">
        <f>'WEEKLY COMPETITIVE REPORT'!K22</f>
        <v>213</v>
      </c>
      <c r="L22" s="65">
        <f>'WEEKLY COMPETITIVE REPORT'!L22</f>
        <v>1.196953210010875</v>
      </c>
      <c r="M22" s="15">
        <f t="shared" si="3"/>
        <v>437.2972210466921</v>
      </c>
      <c r="N22" s="38">
        <f>'WEEKLY COMPETITIVE REPORT'!N22</f>
        <v>3</v>
      </c>
      <c r="O22" s="15">
        <f>'WEEKLY COMPETITIVE REPORT'!O22/X4</f>
        <v>2461.5601636337988</v>
      </c>
      <c r="P22" s="15">
        <f>'WEEKLY COMPETITIVE REPORT'!P22/X4</f>
        <v>2848.0744815911976</v>
      </c>
      <c r="Q22" s="23">
        <f>'WEEKLY COMPETITIVE REPORT'!Q22</f>
        <v>459</v>
      </c>
      <c r="R22" s="23">
        <f>'WEEKLY COMPETITIVE REPORT'!R22</f>
        <v>551</v>
      </c>
      <c r="S22" s="65">
        <f>'WEEKLY COMPETITIVE REPORT'!S22</f>
        <v>-13.571074789499747</v>
      </c>
      <c r="T22" s="15">
        <f>'WEEKLY COMPETITIVE REPORT'!T22/X4</f>
        <v>18197.20694033009</v>
      </c>
      <c r="U22" s="15">
        <f t="shared" si="4"/>
        <v>820.5200545445996</v>
      </c>
      <c r="V22" s="26">
        <f t="shared" si="5"/>
        <v>20658.767103963888</v>
      </c>
      <c r="W22" s="23">
        <f>'WEEKLY COMPETITIVE REPORT'!W22</f>
        <v>3423</v>
      </c>
      <c r="X22" s="57">
        <f>'WEEKLY COMPETITIVE REPORT'!X22</f>
        <v>3882</v>
      </c>
    </row>
    <row r="23" spans="1:24" ht="12.75">
      <c r="A23" s="51">
        <v>10</v>
      </c>
      <c r="B23" s="4">
        <f>'WEEKLY COMPETITIVE REPORT'!B23</f>
        <v>7</v>
      </c>
      <c r="C23" s="4" t="str">
        <f>'WEEKLY COMPETITIVE REPORT'!C23</f>
        <v>TERMINATOR: SALVATION</v>
      </c>
      <c r="D23" s="4" t="str">
        <f>'WEEKLY COMPETITIVE REPORT'!D23</f>
        <v>SONY</v>
      </c>
      <c r="E23" s="4" t="str">
        <f>'WEEKLY COMPETITIVE REPORT'!E23</f>
        <v>CF</v>
      </c>
      <c r="F23" s="38">
        <f>'WEEKLY COMPETITIVE REPORT'!F23</f>
        <v>6</v>
      </c>
      <c r="G23" s="38">
        <f>'WEEKLY COMPETITIVE REPORT'!G23</f>
        <v>13</v>
      </c>
      <c r="H23" s="15">
        <f>'WEEKLY COMPETITIVE REPORT'!H23/X4</f>
        <v>1488.2211877556779</v>
      </c>
      <c r="I23" s="15">
        <f>'WEEKLY COMPETITIVE REPORT'!I23/X4</f>
        <v>3254.337706305544</v>
      </c>
      <c r="J23" s="23">
        <f>'WEEKLY COMPETITIVE REPORT'!J23</f>
        <v>263</v>
      </c>
      <c r="K23" s="23">
        <f>'WEEKLY COMPETITIVE REPORT'!K23</f>
        <v>541</v>
      </c>
      <c r="L23" s="65">
        <f>'WEEKLY COMPETITIVE REPORT'!L23</f>
        <v>-54.26961421759861</v>
      </c>
      <c r="M23" s="15">
        <f t="shared" si="3"/>
        <v>114.4785529042829</v>
      </c>
      <c r="N23" s="38">
        <f>'WEEKLY COMPETITIVE REPORT'!N23</f>
        <v>13</v>
      </c>
      <c r="O23" s="15">
        <f>'WEEKLY COMPETITIVE REPORT'!O23/X4</f>
        <v>2383.975172802934</v>
      </c>
      <c r="P23" s="15">
        <f>'WEEKLY COMPETITIVE REPORT'!P23/X4</f>
        <v>6023.416560868952</v>
      </c>
      <c r="Q23" s="23">
        <f>'WEEKLY COMPETITIVE REPORT'!Q23</f>
        <v>450</v>
      </c>
      <c r="R23" s="23">
        <f>'WEEKLY COMPETITIVE REPORT'!R23</f>
        <v>1033</v>
      </c>
      <c r="S23" s="65">
        <f>'WEEKLY COMPETITIVE REPORT'!S23</f>
        <v>-60.421545667447305</v>
      </c>
      <c r="T23" s="15">
        <f>'WEEKLY COMPETITIVE REPORT'!T23/X4</f>
        <v>140533.22048243758</v>
      </c>
      <c r="U23" s="15">
        <f t="shared" si="4"/>
        <v>183.3827056002257</v>
      </c>
      <c r="V23" s="26">
        <f t="shared" si="5"/>
        <v>142917.1956552405</v>
      </c>
      <c r="W23" s="23">
        <f>'WEEKLY COMPETITIVE REPORT'!W23</f>
        <v>25093</v>
      </c>
      <c r="X23" s="57">
        <f>'WEEKLY COMPETITIVE REPORT'!X23</f>
        <v>25543</v>
      </c>
    </row>
    <row r="24" spans="1:24" ht="12.75">
      <c r="A24" s="51">
        <v>11</v>
      </c>
      <c r="B24" s="4">
        <f>'WEEKLY COMPETITIVE REPORT'!B24</f>
        <v>13</v>
      </c>
      <c r="C24" s="4" t="str">
        <f>'WEEKLY COMPETITIVE REPORT'!C24</f>
        <v>STATE OF PLAY</v>
      </c>
      <c r="D24" s="4" t="str">
        <f>'WEEKLY COMPETITIVE REPORT'!D24</f>
        <v>UNI</v>
      </c>
      <c r="E24" s="4" t="str">
        <f>'WEEKLY COMPETITIVE REPORT'!E24</f>
        <v>Karantanija</v>
      </c>
      <c r="F24" s="38">
        <f>'WEEKLY COMPETITIVE REPORT'!F24</f>
        <v>7</v>
      </c>
      <c r="G24" s="38">
        <f>'WEEKLY COMPETITIVE REPORT'!G24</f>
        <v>7</v>
      </c>
      <c r="H24" s="15">
        <f>'WEEKLY COMPETITIVE REPORT'!H24/X4</f>
        <v>967.6964310904218</v>
      </c>
      <c r="I24" s="15">
        <f>'WEEKLY COMPETITIVE REPORT'!I24/X4</f>
        <v>696.8542812808577</v>
      </c>
      <c r="J24" s="23">
        <f>'WEEKLY COMPETITIVE REPORT'!J24</f>
        <v>169</v>
      </c>
      <c r="K24" s="23">
        <f>'WEEKLY COMPETITIVE REPORT'!K24</f>
        <v>95</v>
      </c>
      <c r="L24" s="65">
        <f>'WEEKLY COMPETITIVE REPORT'!L24</f>
        <v>38.866396761133586</v>
      </c>
      <c r="M24" s="15">
        <f t="shared" si="3"/>
        <v>138.2423472986317</v>
      </c>
      <c r="N24" s="38">
        <f>'WEEKLY COMPETITIVE REPORT'!N24</f>
        <v>7</v>
      </c>
      <c r="O24" s="15">
        <f>'WEEKLY COMPETITIVE REPORT'!O24/X4</f>
        <v>1557.3423614049937</v>
      </c>
      <c r="P24" s="15">
        <f>'WEEKLY COMPETITIVE REPORT'!P24/X4</f>
        <v>1893.0737762730992</v>
      </c>
      <c r="Q24" s="23">
        <f>'WEEKLY COMPETITIVE REPORT'!Q24</f>
        <v>276</v>
      </c>
      <c r="R24" s="23">
        <f>'WEEKLY COMPETITIVE REPORT'!R24</f>
        <v>281</v>
      </c>
      <c r="S24" s="65">
        <f>'WEEKLY COMPETITIVE REPORT'!S24</f>
        <v>-17.734724292101347</v>
      </c>
      <c r="T24" s="15">
        <f>'WEEKLY COMPETITIVE REPORT'!T24/X4</f>
        <v>42148.39892791649</v>
      </c>
      <c r="U24" s="15">
        <f t="shared" si="4"/>
        <v>222.4774802007134</v>
      </c>
      <c r="V24" s="26">
        <f t="shared" si="5"/>
        <v>43705.741289321486</v>
      </c>
      <c r="W24" s="23">
        <f>'WEEKLY COMPETITIVE REPORT'!W24</f>
        <v>7123</v>
      </c>
      <c r="X24" s="57">
        <f>'WEEKLY COMPETITIVE REPORT'!X24</f>
        <v>7399</v>
      </c>
    </row>
    <row r="25" spans="1:24" ht="12.75">
      <c r="A25" s="51">
        <v>12</v>
      </c>
      <c r="B25" s="4">
        <f>'WEEKLY COMPETITIVE REPORT'!B25</f>
        <v>10</v>
      </c>
      <c r="C25" s="4" t="str">
        <f>'WEEKLY COMPETITIVE REPORT'!C25</f>
        <v>THE BOAT THAT ROCKED</v>
      </c>
      <c r="D25" s="4" t="str">
        <f>'WEEKLY COMPETITIVE REPORT'!D25</f>
        <v>UNI</v>
      </c>
      <c r="E25" s="4" t="str">
        <f>'WEEKLY COMPETITIVE REPORT'!E25</f>
        <v>Karantanija</v>
      </c>
      <c r="F25" s="38">
        <f>'WEEKLY COMPETITIVE REPORT'!F25</f>
        <v>5</v>
      </c>
      <c r="G25" s="38">
        <f>'WEEKLY COMPETITIVE REPORT'!G25</f>
        <v>9</v>
      </c>
      <c r="H25" s="15">
        <f>'WEEKLY COMPETITIVE REPORT'!H25/X4</f>
        <v>734.9414585978276</v>
      </c>
      <c r="I25" s="15">
        <f>'WEEKLY COMPETITIVE REPORT'!I25/X4</f>
        <v>1189.1663140076175</v>
      </c>
      <c r="J25" s="23">
        <f>'WEEKLY COMPETITIVE REPORT'!J25</f>
        <v>133</v>
      </c>
      <c r="K25" s="23">
        <f>'WEEKLY COMPETITIVE REPORT'!K25</f>
        <v>178</v>
      </c>
      <c r="L25" s="65">
        <f>'WEEKLY COMPETITIVE REPORT'!L25</f>
        <v>-38.19691577698695</v>
      </c>
      <c r="M25" s="15">
        <f t="shared" si="3"/>
        <v>81.66016206642529</v>
      </c>
      <c r="N25" s="38">
        <f>'WEEKLY COMPETITIVE REPORT'!N25</f>
        <v>9</v>
      </c>
      <c r="O25" s="15">
        <f>'WEEKLY COMPETITIVE REPORT'!O25/X4</f>
        <v>1417.689377909437</v>
      </c>
      <c r="P25" s="15">
        <f>'WEEKLY COMPETITIVE REPORT'!P25/X4</f>
        <v>3214.839892791649</v>
      </c>
      <c r="Q25" s="23">
        <f>'WEEKLY COMPETITIVE REPORT'!Q25</f>
        <v>266</v>
      </c>
      <c r="R25" s="23">
        <f>'WEEKLY COMPETITIVE REPORT'!R25</f>
        <v>552</v>
      </c>
      <c r="S25" s="65">
        <f>'WEEKLY COMPETITIVE REPORT'!S25</f>
        <v>-55.90171127687582</v>
      </c>
      <c r="T25" s="15">
        <f>'WEEKLY COMPETITIVE REPORT'!T25/X4</f>
        <v>31306.249118352378</v>
      </c>
      <c r="U25" s="15">
        <f t="shared" si="4"/>
        <v>157.52104198993746</v>
      </c>
      <c r="V25" s="26">
        <f t="shared" si="5"/>
        <v>32723.938496261813</v>
      </c>
      <c r="W25" s="23">
        <f>'WEEKLY COMPETITIVE REPORT'!W25</f>
        <v>5531</v>
      </c>
      <c r="X25" s="57">
        <f>'WEEKLY COMPETITIVE REPORT'!X25</f>
        <v>5797</v>
      </c>
    </row>
    <row r="26" spans="1:24" ht="12.75" customHeight="1">
      <c r="A26" s="51">
        <v>13</v>
      </c>
      <c r="B26" s="4">
        <f>'WEEKLY COMPETITIVE REPORT'!B26</f>
        <v>16</v>
      </c>
      <c r="C26" s="4" t="str">
        <f>'WEEKLY COMPETITIVE REPORT'!C26</f>
        <v>SVETI GEORGIJE UBIVA AŽDAHU</v>
      </c>
      <c r="D26" s="4" t="str">
        <f>'WEEKLY COMPETITIVE REPORT'!D26</f>
        <v>INDEP</v>
      </c>
      <c r="E26" s="4" t="str">
        <f>'WEEKLY COMPETITIVE REPORT'!E26</f>
        <v>Cinemania</v>
      </c>
      <c r="F26" s="38">
        <f>'WEEKLY COMPETITIVE REPORT'!F26</f>
        <v>4</v>
      </c>
      <c r="G26" s="38">
        <f>'WEEKLY COMPETITIVE REPORT'!G26</f>
        <v>2</v>
      </c>
      <c r="H26" s="15">
        <f>'WEEKLY COMPETITIVE REPORT'!H26/X4</f>
        <v>540.2736634222034</v>
      </c>
      <c r="I26" s="15">
        <f>'WEEKLY COMPETITIVE REPORT'!I26/X4</f>
        <v>519.1141204683312</v>
      </c>
      <c r="J26" s="23">
        <f>'WEEKLY COMPETITIVE REPORT'!J26</f>
        <v>92</v>
      </c>
      <c r="K26" s="23">
        <f>'WEEKLY COMPETITIVE REPORT'!K26</f>
        <v>76</v>
      </c>
      <c r="L26" s="65">
        <f>'WEEKLY COMPETITIVE REPORT'!L26</f>
        <v>4.076086956521735</v>
      </c>
      <c r="M26" s="15">
        <f t="shared" si="3"/>
        <v>270.1368317111017</v>
      </c>
      <c r="N26" s="38">
        <f>'WEEKLY COMPETITIVE REPORT'!N26</f>
        <v>2</v>
      </c>
      <c r="O26" s="15">
        <f>'WEEKLY COMPETITIVE REPORT'!O26/X4</f>
        <v>1059.3877838905346</v>
      </c>
      <c r="P26" s="15">
        <f>'WEEKLY COMPETITIVE REPORT'!P26/X4</f>
        <v>1163.7748624629708</v>
      </c>
      <c r="Q26" s="23">
        <f>'WEEKLY COMPETITIVE REPORT'!Q26</f>
        <v>187</v>
      </c>
      <c r="R26" s="23">
        <f>'WEEKLY COMPETITIVE REPORT'!R26</f>
        <v>178</v>
      </c>
      <c r="S26" s="65">
        <f>'WEEKLY COMPETITIVE REPORT'!S26</f>
        <v>-8.969696969696969</v>
      </c>
      <c r="T26" s="15">
        <f>'WEEKLY COMPETITIVE REPORT'!T26/X4</f>
        <v>7008.040626322471</v>
      </c>
      <c r="U26" s="15">
        <f t="shared" si="4"/>
        <v>529.6938919452673</v>
      </c>
      <c r="V26" s="26">
        <f t="shared" si="5"/>
        <v>8067.428410213006</v>
      </c>
      <c r="W26" s="23">
        <f>'WEEKLY COMPETITIVE REPORT'!W26</f>
        <v>1108</v>
      </c>
      <c r="X26" s="57">
        <f>'WEEKLY COMPETITIVE REPORT'!X26</f>
        <v>1295</v>
      </c>
    </row>
    <row r="27" spans="1:24" ht="12.75" customHeight="1">
      <c r="A27" s="51">
        <v>14</v>
      </c>
      <c r="B27" s="4">
        <f>'WEEKLY COMPETITIVE REPORT'!B27</f>
        <v>14</v>
      </c>
      <c r="C27" s="4" t="str">
        <f>'WEEKLY COMPETITIVE REPORT'!C27</f>
        <v>I LOVE YOU MAN</v>
      </c>
      <c r="D27" s="4" t="str">
        <f>'WEEKLY COMPETITIVE REPORT'!D27</f>
        <v>PAR</v>
      </c>
      <c r="E27" s="4" t="str">
        <f>'WEEKLY COMPETITIVE REPORT'!E27</f>
        <v>Karantanija</v>
      </c>
      <c r="F27" s="38">
        <f>'WEEKLY COMPETITIVE REPORT'!F27</f>
        <v>12</v>
      </c>
      <c r="G27" s="38">
        <f>'WEEKLY COMPETITIVE REPORT'!G27</f>
        <v>9</v>
      </c>
      <c r="H27" s="15">
        <f>'WEEKLY COMPETITIVE REPORT'!H27/X4</f>
        <v>497.95457751445906</v>
      </c>
      <c r="I27" s="15">
        <f>'WEEKLY COMPETITIVE REPORT'!I27/X17</f>
        <v>0.026614064750454004</v>
      </c>
      <c r="J27" s="23">
        <f>'WEEKLY COMPETITIVE REPORT'!J27</f>
        <v>85</v>
      </c>
      <c r="K27" s="23">
        <f>'WEEKLY COMPETITIVE REPORT'!K27</f>
        <v>87</v>
      </c>
      <c r="L27" s="65">
        <f>'WEEKLY COMPETITIVE REPORT'!L27</f>
        <v>-16.941176470588232</v>
      </c>
      <c r="M27" s="15">
        <f t="shared" si="3"/>
        <v>55.32828639049545</v>
      </c>
      <c r="N27" s="38">
        <f>'WEEKLY COMPETITIVE REPORT'!N27</f>
        <v>9</v>
      </c>
      <c r="O27" s="15">
        <f>'WEEKLY COMPETITIVE REPORT'!O27/X4</f>
        <v>1043.8707857243617</v>
      </c>
      <c r="P27" s="15">
        <f>'WEEKLY COMPETITIVE REPORT'!P27/X17</f>
        <v>0.074707245287745</v>
      </c>
      <c r="Q27" s="23">
        <f>'WEEKLY COMPETITIVE REPORT'!Q27</f>
        <v>184</v>
      </c>
      <c r="R27" s="23">
        <f>'WEEKLY COMPETITIVE REPORT'!R27</f>
        <v>257</v>
      </c>
      <c r="S27" s="65">
        <f>'WEEKLY COMPETITIVE REPORT'!S27</f>
        <v>-37.97150041911148</v>
      </c>
      <c r="T27" s="15">
        <f>'WEEKLY COMPETITIVE REPORT'!T27/X17</f>
        <v>6.80086417433778</v>
      </c>
      <c r="U27" s="15">
        <f t="shared" si="4"/>
        <v>115.98564285826241</v>
      </c>
      <c r="V27" s="26">
        <f t="shared" si="5"/>
        <v>1050.6716498986993</v>
      </c>
      <c r="W27" s="23">
        <f>'WEEKLY COMPETITIVE REPORT'!W27</f>
        <v>26295</v>
      </c>
      <c r="X27" s="57">
        <f>'WEEKLY COMPETITIVE REPORT'!X27</f>
        <v>26479</v>
      </c>
    </row>
    <row r="28" spans="1:24" ht="12.75">
      <c r="A28" s="51">
        <v>15</v>
      </c>
      <c r="B28" s="4">
        <f>'WEEKLY COMPETITIVE REPORT'!B28</f>
        <v>9</v>
      </c>
      <c r="C28" s="4" t="str">
        <f>'WEEKLY COMPETITIVE REPORT'!C28</f>
        <v>NIGHT AT THE MUSEUM 2</v>
      </c>
      <c r="D28" s="4" t="str">
        <f>'WEEKLY COMPETITIVE REPORT'!D28</f>
        <v>FOX</v>
      </c>
      <c r="E28" s="4" t="str">
        <f>'WEEKLY COMPETITIVE REPORT'!E28</f>
        <v>CF</v>
      </c>
      <c r="F28" s="38">
        <f>'WEEKLY COMPETITIVE REPORT'!F28</f>
        <v>8</v>
      </c>
      <c r="G28" s="38">
        <f>'WEEKLY COMPETITIVE REPORT'!G28</f>
        <v>11</v>
      </c>
      <c r="H28" s="15">
        <f>'WEEKLY COMPETITIVE REPORT'!H28/X4</f>
        <v>516.2928480744816</v>
      </c>
      <c r="I28" s="15">
        <f>'WEEKLY COMPETITIVE REPORT'!I28/X17</f>
        <v>0.06337278477049282</v>
      </c>
      <c r="J28" s="23">
        <f>'WEEKLY COMPETITIVE REPORT'!J28</f>
        <v>94</v>
      </c>
      <c r="K28" s="23">
        <f>'WEEKLY COMPETITIVE REPORT'!K28</f>
        <v>239</v>
      </c>
      <c r="L28" s="65">
        <f>'WEEKLY COMPETITIVE REPORT'!L28</f>
        <v>-63.83399209486166</v>
      </c>
      <c r="M28" s="15">
        <f t="shared" si="3"/>
        <v>46.93571346131651</v>
      </c>
      <c r="N28" s="38">
        <f>'WEEKLY COMPETITIVE REPORT'!N28</f>
        <v>11</v>
      </c>
      <c r="O28" s="15">
        <f>'WEEKLY COMPETITIVE REPORT'!O28/X4</f>
        <v>1008.6048808012414</v>
      </c>
      <c r="P28" s="15">
        <f>'WEEKLY COMPETITIVE REPORT'!P28/X17</f>
        <v>0.15661594339031873</v>
      </c>
      <c r="Q28" s="23">
        <f>'WEEKLY COMPETITIVE REPORT'!Q28</f>
        <v>197</v>
      </c>
      <c r="R28" s="23">
        <f>'WEEKLY COMPETITIVE REPORT'!R28</f>
        <v>643</v>
      </c>
      <c r="S28" s="65">
        <f>'WEEKLY COMPETITIVE REPORT'!S28</f>
        <v>-71.41143542582967</v>
      </c>
      <c r="T28" s="15">
        <f>'WEEKLY COMPETITIVE REPORT'!T28/X17</f>
        <v>5.816707370530403</v>
      </c>
      <c r="U28" s="15">
        <f t="shared" si="4"/>
        <v>91.69135280011285</v>
      </c>
      <c r="V28" s="26">
        <f t="shared" si="5"/>
        <v>1014.4215881717718</v>
      </c>
      <c r="W28" s="23">
        <f>'WEEKLY COMPETITIVE REPORT'!W28</f>
        <v>24123</v>
      </c>
      <c r="X28" s="57">
        <f>'WEEKLY COMPETITIVE REPORT'!X28</f>
        <v>24320</v>
      </c>
    </row>
    <row r="29" spans="1:24" ht="12.75">
      <c r="A29" s="51">
        <v>16</v>
      </c>
      <c r="B29" s="4">
        <f>'WEEKLY COMPETITIVE REPORT'!B29</f>
        <v>15</v>
      </c>
      <c r="C29" s="4" t="str">
        <f>'WEEKLY COMPETITIVE REPORT'!C29</f>
        <v>17 AGAIN</v>
      </c>
      <c r="D29" s="4" t="str">
        <f>'WEEKLY COMPETITIVE REPORT'!D29</f>
        <v>WB</v>
      </c>
      <c r="E29" s="4" t="str">
        <f>'WEEKLY COMPETITIVE REPORT'!E29</f>
        <v>Blitz</v>
      </c>
      <c r="F29" s="38">
        <f>'WEEKLY COMPETITIVE REPORT'!F29</f>
        <v>11</v>
      </c>
      <c r="G29" s="38">
        <f>'WEEKLY COMPETITIVE REPORT'!G29</f>
        <v>6</v>
      </c>
      <c r="H29" s="15">
        <f>'WEEKLY COMPETITIVE REPORT'!H29/X4</f>
        <v>251.09324305261674</v>
      </c>
      <c r="I29" s="15">
        <f>'WEEKLY COMPETITIVE REPORT'!I29/X17</f>
        <v>0.032813576304089175</v>
      </c>
      <c r="J29" s="23">
        <f>'WEEKLY COMPETITIVE REPORT'!J29</f>
        <v>43</v>
      </c>
      <c r="K29" s="23">
        <f>'WEEKLY COMPETITIVE REPORT'!K29</f>
        <v>114</v>
      </c>
      <c r="L29" s="65">
        <f>'WEEKLY COMPETITIVE REPORT'!L29</f>
        <v>-66.03053435114504</v>
      </c>
      <c r="M29" s="15">
        <f t="shared" si="3"/>
        <v>41.84887384210279</v>
      </c>
      <c r="N29" s="38">
        <f>'WEEKLY COMPETITIVE REPORT'!N29</f>
        <v>6</v>
      </c>
      <c r="O29" s="15">
        <f>'WEEKLY COMPETITIVE REPORT'!O29/X4</f>
        <v>667.2309211454366</v>
      </c>
      <c r="P29" s="15">
        <f>'WEEKLY COMPETITIVE REPORT'!P29/X17</f>
        <v>0.0670048218423195</v>
      </c>
      <c r="Q29" s="23">
        <f>'WEEKLY COMPETITIVE REPORT'!Q29</f>
        <v>119</v>
      </c>
      <c r="R29" s="23">
        <f>'WEEKLY COMPETITIVE REPORT'!R29</f>
        <v>233</v>
      </c>
      <c r="S29" s="65">
        <f>'WEEKLY COMPETITIVE REPORT'!S29</f>
        <v>-55.794392523364486</v>
      </c>
      <c r="T29" s="15">
        <f>'WEEKLY COMPETITIVE REPORT'!T29/X4</f>
        <v>102412.18789674144</v>
      </c>
      <c r="U29" s="15">
        <f t="shared" si="4"/>
        <v>111.20515352423944</v>
      </c>
      <c r="V29" s="26">
        <f t="shared" si="5"/>
        <v>103079.41881788688</v>
      </c>
      <c r="W29" s="23">
        <f>'WEEKLY COMPETITIVE REPORT'!W29</f>
        <v>18308</v>
      </c>
      <c r="X29" s="57">
        <f>'WEEKLY COMPETITIVE REPORT'!X29</f>
        <v>18427</v>
      </c>
    </row>
    <row r="30" spans="1:24" ht="12.75">
      <c r="A30" s="52">
        <v>17</v>
      </c>
      <c r="B30" s="4">
        <f>'WEEKLY COMPETITIVE REPORT'!B30</f>
        <v>18</v>
      </c>
      <c r="C30" s="4" t="str">
        <f>'WEEKLY COMPETITIVE REPORT'!C30</f>
        <v>WRESTLER</v>
      </c>
      <c r="D30" s="4" t="str">
        <f>'WEEKLY COMPETITIVE REPORT'!D30</f>
        <v>INDEP</v>
      </c>
      <c r="E30" s="4" t="str">
        <f>'WEEKLY COMPETITIVE REPORT'!E30</f>
        <v>Blitz</v>
      </c>
      <c r="F30" s="38">
        <f>'WEEKLY COMPETITIVE REPORT'!F30</f>
        <v>7</v>
      </c>
      <c r="G30" s="38">
        <f>'WEEKLY COMPETITIVE REPORT'!G30</f>
        <v>4</v>
      </c>
      <c r="H30" s="15">
        <f>'WEEKLY COMPETITIVE REPORT'!H30/X4</f>
        <v>210.18479334179716</v>
      </c>
      <c r="I30" s="15">
        <f>'WEEKLY COMPETITIVE REPORT'!I30/X17</f>
        <v>0.008328636733671489</v>
      </c>
      <c r="J30" s="23">
        <f>'WEEKLY COMPETITIVE REPORT'!J30</f>
        <v>41</v>
      </c>
      <c r="K30" s="23">
        <f>'WEEKLY COMPETITIVE REPORT'!K30</f>
        <v>33</v>
      </c>
      <c r="L30" s="65">
        <f>'WEEKLY COMPETITIVE REPORT'!L30</f>
        <v>12.030075187969928</v>
      </c>
      <c r="M30" s="15">
        <f t="shared" si="3"/>
        <v>52.54619833544929</v>
      </c>
      <c r="N30" s="38">
        <f>'WEEKLY COMPETITIVE REPORT'!N30</f>
        <v>4</v>
      </c>
      <c r="O30" s="15">
        <f>'WEEKLY COMPETITIVE REPORT'!O30/X4</f>
        <v>502.1864861052335</v>
      </c>
      <c r="P30" s="15">
        <f>'WEEKLY COMPETITIVE REPORT'!P30/X17</f>
        <v>0.012962615066691715</v>
      </c>
      <c r="Q30" s="23">
        <f>'WEEKLY COMPETITIVE REPORT'!Q30</f>
        <v>96</v>
      </c>
      <c r="R30" s="23">
        <f>'WEEKLY COMPETITIVE REPORT'!R30</f>
        <v>54</v>
      </c>
      <c r="S30" s="65">
        <f>'WEEKLY COMPETITIVE REPORT'!S30</f>
        <v>71.98067632850243</v>
      </c>
      <c r="T30" s="15">
        <f>'WEEKLY COMPETITIVE REPORT'!T30/X4</f>
        <v>15886.584849767245</v>
      </c>
      <c r="U30" s="15">
        <f t="shared" si="4"/>
        <v>125.54662152630837</v>
      </c>
      <c r="V30" s="26">
        <f t="shared" si="5"/>
        <v>16388.77133587248</v>
      </c>
      <c r="W30" s="23">
        <f>'WEEKLY COMPETITIVE REPORT'!W30</f>
        <v>2768</v>
      </c>
      <c r="X30" s="57">
        <f>'WEEKLY COMPETITIVE REPORT'!X30</f>
        <v>2864</v>
      </c>
    </row>
    <row r="31" spans="1:24" ht="12.75">
      <c r="A31" s="51">
        <v>18</v>
      </c>
      <c r="B31" s="4">
        <f>'WEEKLY COMPETITIVE REPORT'!B31</f>
        <v>12</v>
      </c>
      <c r="C31" s="4" t="str">
        <f>'WEEKLY COMPETITIVE REPORT'!C31</f>
        <v>ZACK &amp; MIRI MAKE A PORN</v>
      </c>
      <c r="D31" s="4" t="str">
        <f>'WEEKLY COMPETITIVE REPORT'!D31</f>
        <v>INDEP</v>
      </c>
      <c r="E31" s="4" t="str">
        <f>'WEEKLY COMPETITIVE REPORT'!E31</f>
        <v>Cinemania</v>
      </c>
      <c r="F31" s="38">
        <f>'WEEKLY COMPETITIVE REPORT'!F31</f>
        <v>3</v>
      </c>
      <c r="G31" s="38">
        <f>'WEEKLY COMPETITIVE REPORT'!G31</f>
        <v>1</v>
      </c>
      <c r="H31" s="15">
        <f>'WEEKLY COMPETITIVE REPORT'!H31/X4</f>
        <v>258.1464240372408</v>
      </c>
      <c r="I31" s="15">
        <f>'WEEKLY COMPETITIVE REPORT'!I31/X17</f>
        <v>0.04421065815016595</v>
      </c>
      <c r="J31" s="23">
        <f>'WEEKLY COMPETITIVE REPORT'!J31</f>
        <v>45</v>
      </c>
      <c r="K31" s="23">
        <f>'WEEKLY COMPETITIVE REPORT'!K31</f>
        <v>147</v>
      </c>
      <c r="L31" s="65">
        <f>'WEEKLY COMPETITIVE REPORT'!L31</f>
        <v>-74.07932011331445</v>
      </c>
      <c r="M31" s="15">
        <f t="shared" si="3"/>
        <v>258.1464240372408</v>
      </c>
      <c r="N31" s="38">
        <f>'WEEKLY COMPETITIVE REPORT'!N31</f>
        <v>1</v>
      </c>
      <c r="O31" s="15">
        <f>'WEEKLY COMPETITIVE REPORT'!O31/X4</f>
        <v>497.95457751445906</v>
      </c>
      <c r="P31" s="15">
        <f>'WEEKLY COMPETITIVE REPORT'!P31/X17</f>
        <v>0.08948587889035005</v>
      </c>
      <c r="Q31" s="23">
        <f>'WEEKLY COMPETITIVE REPORT'!Q31</f>
        <v>90</v>
      </c>
      <c r="R31" s="23">
        <f>'WEEKLY COMPETITIVE REPORT'!R31</f>
        <v>314</v>
      </c>
      <c r="S31" s="65">
        <f>'WEEKLY COMPETITIVE REPORT'!S31</f>
        <v>-75.29741077676697</v>
      </c>
      <c r="T31" s="15">
        <f>'WEEKLY COMPETITIVE REPORT'!T31/X4</f>
        <v>8170.404852588517</v>
      </c>
      <c r="U31" s="15">
        <f t="shared" si="4"/>
        <v>497.95457751445906</v>
      </c>
      <c r="V31" s="26">
        <f t="shared" si="5"/>
        <v>8668.359430102977</v>
      </c>
      <c r="W31" s="23">
        <f>'WEEKLY COMPETITIVE REPORT'!W31</f>
        <v>1249</v>
      </c>
      <c r="X31" s="57">
        <f>'WEEKLY COMPETITIVE REPORT'!X31</f>
        <v>1339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140</v>
      </c>
      <c r="H34" s="33">
        <f>SUM(H14:H33)</f>
        <v>273677.5285653829</v>
      </c>
      <c r="I34" s="32">
        <f>SUM(I14:I33)</f>
        <v>266428.44448910706</v>
      </c>
      <c r="J34" s="32">
        <f>SUM(J14:J33)</f>
        <v>43629</v>
      </c>
      <c r="K34" s="32">
        <f>SUM(K14:K33)</f>
        <v>38733</v>
      </c>
      <c r="L34" s="65">
        <f>'WEEKLY COMPETITIVE REPORT'!L34</f>
        <v>1.0421386497507967</v>
      </c>
      <c r="M34" s="33">
        <f>H34/G34</f>
        <v>1954.8394897527348</v>
      </c>
      <c r="N34" s="41">
        <f>'WEEKLY COMPETITIVE REPORT'!N34</f>
        <v>140</v>
      </c>
      <c r="O34" s="32">
        <f>SUM(O14:O33)</f>
        <v>466552.40513471566</v>
      </c>
      <c r="P34" s="32">
        <f>SUM(P14:P33)</f>
        <v>548616.5666673215</v>
      </c>
      <c r="Q34" s="32">
        <f>SUM(Q14:Q33)</f>
        <v>78984</v>
      </c>
      <c r="R34" s="32">
        <f>SUM(R14:R33)</f>
        <v>85868</v>
      </c>
      <c r="S34" s="66">
        <f>O34/P34-100%</f>
        <v>-0.14958381959028433</v>
      </c>
      <c r="T34" s="32">
        <f>SUM(T14:T33)</f>
        <v>1730678.437856493</v>
      </c>
      <c r="U34" s="33">
        <f>O34/N34</f>
        <v>3332.5171795336832</v>
      </c>
      <c r="V34" s="32">
        <f>SUM(V14:V33)</f>
        <v>2197230.8429912096</v>
      </c>
      <c r="W34" s="32">
        <f>SUM(W14:W33)</f>
        <v>346326</v>
      </c>
      <c r="X34" s="36">
        <f>SUM(X14:X33)</f>
        <v>425310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2008-07-03T16:27:44Z</cp:lastPrinted>
  <dcterms:created xsi:type="dcterms:W3CDTF">1998-07-08T11:15:35Z</dcterms:created>
  <dcterms:modified xsi:type="dcterms:W3CDTF">2009-07-16T14:44:49Z</dcterms:modified>
  <cp:category/>
  <cp:version/>
  <cp:contentType/>
  <cp:contentStatus/>
</cp:coreProperties>
</file>