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95" windowWidth="17820" windowHeight="984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<sst xmlns="http://schemas.openxmlformats.org/spreadsheetml/2006/main" count="231" uniqueCount="76">
  <si>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</si>
  <si>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</si>
  <si>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</si>
  <si>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</si>
  <si>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</si>
  <si>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</si>
  <si>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</si>
  <si>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</si>
  <si>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</si>
  <si>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</si>
  <si>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</si>
  <si>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</si>
  <si>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</si>
  <si>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</si>
  <si>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</si>
  <si>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</si>
  <si>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</si>
  <si>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</si>
  <si>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</si>
  <si>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</si>
  <si>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</si>
  <si>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</si>
  <si>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</si>
  <si>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</si>
  <si>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</si>
  <si>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</si>
  <si>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</si>
  <si>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</si>
  <si>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</si>
  <si>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</si>
  <si>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</si>
  <si>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</si>
  <si>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</si>
  <si>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</si>
  <si>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</si>
  <si>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</si>
  <si>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</si>
  <si>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</si>
  <si>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</si>
  <si>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</si>
  <si>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</si>
  <si>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</si>
  <si>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</si>
  <si>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</si>
  <si>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</si>
  <si>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</si>
  <si>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</si>
  <si>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</si>
  <si>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</si>
  <si>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</si>
  <si>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</si>
  <si>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</si>
  <si>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</si>
  <si>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HANGOVER</t>
  </si>
  <si>
    <t>ICE AGE 3: DAWN OF THE DINOSAURS</t>
  </si>
  <si>
    <t>BRUNO</t>
  </si>
  <si>
    <t>HARRY POTTER AND THE HALF BLOOD PRINCE</t>
  </si>
  <si>
    <t>TWO LOVERS</t>
  </si>
  <si>
    <t>THE PROPOSAL</t>
  </si>
  <si>
    <t>New</t>
  </si>
  <si>
    <t>GHOSTS OF GIRLFRIENDS PAST</t>
  </si>
  <si>
    <t>KILL SHOT</t>
  </si>
  <si>
    <t>G-FORCE</t>
  </si>
  <si>
    <t>INGLOURIOUS BASTERDS</t>
  </si>
  <si>
    <t>GARFIELD'S FUN FEST</t>
  </si>
  <si>
    <t>Kolosej</t>
  </si>
  <si>
    <t>COCO AVANT CHANEL</t>
  </si>
  <si>
    <t>THE FINAL DESTINATION</t>
  </si>
  <si>
    <t>UGLY TRUTH</t>
  </si>
  <si>
    <t>SONY</t>
  </si>
  <si>
    <t>GENOVA</t>
  </si>
  <si>
    <t>11 - Sep</t>
  </si>
  <si>
    <t>13 - Sep</t>
  </si>
  <si>
    <t>10 - Sep</t>
  </si>
  <si>
    <t>16 - Sep</t>
  </si>
  <si>
    <t>PUBLIC ENEMIES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</si>
</sst>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71</v>
      </c>
      <c r="K4" s="21"/>
      <c r="L4" s="87" t="s">
        <v>72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0.6774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73</v>
      </c>
      <c r="K5" s="8"/>
      <c r="L5" s="88" t="s">
        <v>74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37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40073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67</v>
      </c>
      <c r="D14" s="16" t="s">
        <v>43</v>
      </c>
      <c r="E14" s="16" t="s">
        <v>44</v>
      </c>
      <c r="F14" s="38">
        <v>2</v>
      </c>
      <c r="G14" s="38">
        <v>10</v>
      </c>
      <c r="H14" s="25">
        <v>31280</v>
      </c>
      <c r="I14" s="25">
        <v>46851</v>
      </c>
      <c r="J14" s="91">
        <v>5196</v>
      </c>
      <c r="K14" s="91">
        <v>7838</v>
      </c>
      <c r="L14" s="65">
        <f>(H14/I14*100)-100</f>
        <v>-33.2351497299951</v>
      </c>
      <c r="M14" s="15">
        <f aca="true" t="shared" si="0" ref="M14:M29">H14/G14</f>
        <v>3128</v>
      </c>
      <c r="N14" s="75">
        <v>10</v>
      </c>
      <c r="O14" s="76">
        <v>45507</v>
      </c>
      <c r="P14" s="76">
        <v>68100</v>
      </c>
      <c r="Q14" s="76">
        <v>8134</v>
      </c>
      <c r="R14" s="76">
        <v>12148</v>
      </c>
      <c r="S14" s="65">
        <f>(O14/P14*100)-100</f>
        <v>-33.1762114537445</v>
      </c>
      <c r="T14" s="77">
        <v>69815</v>
      </c>
      <c r="U14" s="15">
        <f aca="true" t="shared" si="1" ref="U14:U29">O14/N14</f>
        <v>4550.7</v>
      </c>
      <c r="V14" s="77">
        <f aca="true" t="shared" si="2" ref="V14:V29">SUM(T14,O14)</f>
        <v>115322</v>
      </c>
      <c r="W14" s="77">
        <v>12521</v>
      </c>
      <c r="X14" s="78">
        <f aca="true" t="shared" si="3" ref="X14:X29">SUM(W14,Q14)</f>
        <v>20655</v>
      </c>
    </row>
    <row r="15" spans="1:24" ht="12.75">
      <c r="A15" s="74">
        <v>2</v>
      </c>
      <c r="B15" s="74">
        <v>2</v>
      </c>
      <c r="C15" s="4" t="s">
        <v>68</v>
      </c>
      <c r="D15" s="16" t="s">
        <v>69</v>
      </c>
      <c r="E15" s="16" t="s">
        <v>42</v>
      </c>
      <c r="F15" s="38">
        <v>2</v>
      </c>
      <c r="G15" s="38">
        <v>7</v>
      </c>
      <c r="H15" s="25">
        <v>23643</v>
      </c>
      <c r="I15" s="25">
        <v>31840</v>
      </c>
      <c r="J15" s="15">
        <v>5214</v>
      </c>
      <c r="K15" s="15">
        <v>7005</v>
      </c>
      <c r="L15" s="65">
        <f>(H15/I15*100)-100</f>
        <v>-25.74434673366835</v>
      </c>
      <c r="M15" s="15">
        <f t="shared" si="0"/>
        <v>3377.5714285714284</v>
      </c>
      <c r="N15" s="38">
        <v>7</v>
      </c>
      <c r="O15" s="23">
        <v>38241</v>
      </c>
      <c r="P15" s="23">
        <v>50766</v>
      </c>
      <c r="Q15" s="15">
        <v>9212</v>
      </c>
      <c r="R15" s="15">
        <v>12037</v>
      </c>
      <c r="S15" s="65">
        <f>(O15/P15*100)-100</f>
        <v>-24.67202458338258</v>
      </c>
      <c r="T15" s="77">
        <v>62059</v>
      </c>
      <c r="U15" s="15">
        <f t="shared" si="1"/>
        <v>5463</v>
      </c>
      <c r="V15" s="77">
        <f t="shared" si="2"/>
        <v>100300</v>
      </c>
      <c r="W15" s="77">
        <v>14570</v>
      </c>
      <c r="X15" s="78">
        <f t="shared" si="3"/>
        <v>23782</v>
      </c>
    </row>
    <row r="16" spans="1:24" ht="12.75">
      <c r="A16" s="74">
        <v>3</v>
      </c>
      <c r="B16" s="74" t="s">
        <v>59</v>
      </c>
      <c r="C16" s="4" t="s">
        <v>75</v>
      </c>
      <c r="D16" s="16" t="s">
        <v>52</v>
      </c>
      <c r="E16" s="16" t="s">
        <v>36</v>
      </c>
      <c r="F16" s="38">
        <v>1</v>
      </c>
      <c r="G16" s="38">
        <v>8</v>
      </c>
      <c r="H16" s="15">
        <v>16503</v>
      </c>
      <c r="I16" s="15"/>
      <c r="J16" s="15">
        <v>3503</v>
      </c>
      <c r="K16" s="15"/>
      <c r="L16" s="65"/>
      <c r="M16" s="15">
        <f t="shared" si="0"/>
        <v>2062.875</v>
      </c>
      <c r="N16" s="75">
        <v>8</v>
      </c>
      <c r="O16" s="15">
        <v>27931</v>
      </c>
      <c r="P16" s="15"/>
      <c r="Q16" s="15">
        <v>6563</v>
      </c>
      <c r="R16" s="15"/>
      <c r="S16" s="65"/>
      <c r="T16" s="77">
        <v>6315</v>
      </c>
      <c r="U16" s="15">
        <f t="shared" si="1"/>
        <v>3491.375</v>
      </c>
      <c r="V16" s="77">
        <f t="shared" si="2"/>
        <v>34246</v>
      </c>
      <c r="W16" s="77">
        <v>1745</v>
      </c>
      <c r="X16" s="78">
        <f t="shared" si="3"/>
        <v>8308</v>
      </c>
    </row>
    <row r="17" spans="1:24" ht="12.75">
      <c r="A17" s="74">
        <v>4</v>
      </c>
      <c r="B17" s="74">
        <v>3</v>
      </c>
      <c r="C17" s="4" t="s">
        <v>63</v>
      </c>
      <c r="D17" s="16" t="s">
        <v>52</v>
      </c>
      <c r="E17" s="16" t="s">
        <v>36</v>
      </c>
      <c r="F17" s="38">
        <v>4</v>
      </c>
      <c r="G17" s="38">
        <v>7</v>
      </c>
      <c r="H17" s="15">
        <v>15997</v>
      </c>
      <c r="I17" s="15">
        <v>26363</v>
      </c>
      <c r="J17" s="23">
        <v>3350</v>
      </c>
      <c r="K17" s="23">
        <v>5432</v>
      </c>
      <c r="L17" s="65">
        <f aca="true" t="shared" si="4" ref="L17:L29">(H17/I17*100)-100</f>
        <v>-39.32025945453855</v>
      </c>
      <c r="M17" s="15">
        <f t="shared" si="0"/>
        <v>2285.285714285714</v>
      </c>
      <c r="N17" s="38">
        <v>7</v>
      </c>
      <c r="O17" s="23">
        <v>25649</v>
      </c>
      <c r="P17" s="23">
        <v>40000</v>
      </c>
      <c r="Q17" s="23">
        <v>5722</v>
      </c>
      <c r="R17" s="23">
        <v>8783</v>
      </c>
      <c r="S17" s="65">
        <f aca="true" t="shared" si="5" ref="S17:S29">(O17/P17*100)-100</f>
        <v>-35.8775</v>
      </c>
      <c r="T17" s="77">
        <v>169275</v>
      </c>
      <c r="U17" s="15">
        <f t="shared" si="1"/>
        <v>3664.1428571428573</v>
      </c>
      <c r="V17" s="77">
        <f t="shared" si="2"/>
        <v>194924</v>
      </c>
      <c r="W17" s="77">
        <v>38877</v>
      </c>
      <c r="X17" s="78">
        <f t="shared" si="3"/>
        <v>44599</v>
      </c>
    </row>
    <row r="18" spans="1:24" ht="13.5" customHeight="1">
      <c r="A18" s="74">
        <v>5</v>
      </c>
      <c r="B18" s="74">
        <v>5</v>
      </c>
      <c r="C18" s="4" t="s">
        <v>64</v>
      </c>
      <c r="D18" s="16" t="s">
        <v>46</v>
      </c>
      <c r="E18" s="16" t="s">
        <v>65</v>
      </c>
      <c r="F18" s="38">
        <v>3</v>
      </c>
      <c r="G18" s="38">
        <v>5</v>
      </c>
      <c r="H18" s="15">
        <v>8105</v>
      </c>
      <c r="I18" s="15">
        <v>14869</v>
      </c>
      <c r="J18" s="25">
        <v>1892</v>
      </c>
      <c r="K18" s="25">
        <v>3523</v>
      </c>
      <c r="L18" s="65">
        <f t="shared" si="4"/>
        <v>-45.49061806442934</v>
      </c>
      <c r="M18" s="15">
        <f t="shared" si="0"/>
        <v>1621</v>
      </c>
      <c r="N18" s="75">
        <v>5</v>
      </c>
      <c r="O18" s="15">
        <v>11547</v>
      </c>
      <c r="P18" s="15">
        <v>18078</v>
      </c>
      <c r="Q18" s="15">
        <v>2883</v>
      </c>
      <c r="R18" s="15">
        <v>4431</v>
      </c>
      <c r="S18" s="65">
        <f t="shared" si="5"/>
        <v>-36.12678393627614</v>
      </c>
      <c r="T18" s="77">
        <v>49662</v>
      </c>
      <c r="U18" s="15">
        <f t="shared" si="1"/>
        <v>2309.4</v>
      </c>
      <c r="V18" s="77">
        <f t="shared" si="2"/>
        <v>61209</v>
      </c>
      <c r="W18" s="77">
        <v>13152</v>
      </c>
      <c r="X18" s="78">
        <f t="shared" si="3"/>
        <v>16035</v>
      </c>
    </row>
    <row r="19" spans="1:24" ht="12.75">
      <c r="A19" s="74">
        <v>6</v>
      </c>
      <c r="B19" s="74">
        <v>6</v>
      </c>
      <c r="C19" s="4" t="s">
        <v>66</v>
      </c>
      <c r="D19" s="16" t="s">
        <v>46</v>
      </c>
      <c r="E19" s="16" t="s">
        <v>42</v>
      </c>
      <c r="F19" s="38">
        <v>3</v>
      </c>
      <c r="G19" s="38">
        <v>4</v>
      </c>
      <c r="H19" s="15">
        <v>5763</v>
      </c>
      <c r="I19" s="15">
        <v>9556</v>
      </c>
      <c r="J19" s="15">
        <v>1234</v>
      </c>
      <c r="K19" s="15">
        <v>2047</v>
      </c>
      <c r="L19" s="65">
        <f t="shared" si="4"/>
        <v>-39.69233989116785</v>
      </c>
      <c r="M19" s="15">
        <f t="shared" si="0"/>
        <v>1440.75</v>
      </c>
      <c r="N19" s="39">
        <v>4</v>
      </c>
      <c r="O19" s="15">
        <v>11252</v>
      </c>
      <c r="P19" s="15">
        <v>15572</v>
      </c>
      <c r="Q19" s="15">
        <v>2596</v>
      </c>
      <c r="R19" s="15">
        <v>3549</v>
      </c>
      <c r="S19" s="65">
        <f t="shared" si="5"/>
        <v>-27.74210120729515</v>
      </c>
      <c r="T19" s="77">
        <v>36491</v>
      </c>
      <c r="U19" s="15">
        <f t="shared" si="1"/>
        <v>2813</v>
      </c>
      <c r="V19" s="77">
        <f t="shared" si="2"/>
        <v>47743</v>
      </c>
      <c r="W19" s="77">
        <v>8553</v>
      </c>
      <c r="X19" s="78">
        <f t="shared" si="3"/>
        <v>11149</v>
      </c>
    </row>
    <row r="20" spans="1:24" ht="12.75">
      <c r="A20" s="74">
        <v>7</v>
      </c>
      <c r="B20" s="74">
        <v>4</v>
      </c>
      <c r="C20" s="4" t="s">
        <v>58</v>
      </c>
      <c r="D20" s="16" t="s">
        <v>50</v>
      </c>
      <c r="E20" s="16" t="s">
        <v>51</v>
      </c>
      <c r="F20" s="38">
        <v>7</v>
      </c>
      <c r="G20" s="38">
        <v>8</v>
      </c>
      <c r="H20" s="23">
        <v>6768</v>
      </c>
      <c r="I20" s="23">
        <v>13368</v>
      </c>
      <c r="J20" s="89">
        <v>1538</v>
      </c>
      <c r="K20" s="89">
        <v>3086</v>
      </c>
      <c r="L20" s="65">
        <f t="shared" si="4"/>
        <v>-49.37163375224417</v>
      </c>
      <c r="M20" s="15">
        <f t="shared" si="0"/>
        <v>846</v>
      </c>
      <c r="N20" s="75">
        <v>8</v>
      </c>
      <c r="O20" s="15">
        <v>10151</v>
      </c>
      <c r="P20" s="15">
        <v>18152</v>
      </c>
      <c r="Q20" s="15">
        <v>2440</v>
      </c>
      <c r="R20" s="15">
        <v>4447</v>
      </c>
      <c r="S20" s="65">
        <f t="shared" si="5"/>
        <v>-44.077787571617456</v>
      </c>
      <c r="T20" s="77">
        <v>235052</v>
      </c>
      <c r="U20" s="15">
        <f t="shared" si="1"/>
        <v>1268.875</v>
      </c>
      <c r="V20" s="77">
        <f t="shared" si="2"/>
        <v>245203</v>
      </c>
      <c r="W20" s="77">
        <v>58832</v>
      </c>
      <c r="X20" s="78">
        <f t="shared" si="3"/>
        <v>61272</v>
      </c>
    </row>
    <row r="21" spans="1:24" ht="12.75">
      <c r="A21" s="74">
        <v>8</v>
      </c>
      <c r="B21" s="74">
        <v>7</v>
      </c>
      <c r="C21" s="4" t="s">
        <v>62</v>
      </c>
      <c r="D21" s="16" t="s">
        <v>50</v>
      </c>
      <c r="E21" s="16" t="s">
        <v>51</v>
      </c>
      <c r="F21" s="38">
        <v>5</v>
      </c>
      <c r="G21" s="38">
        <v>13</v>
      </c>
      <c r="H21" s="15">
        <v>6462</v>
      </c>
      <c r="I21" s="15">
        <v>8035</v>
      </c>
      <c r="J21" s="84">
        <v>1303</v>
      </c>
      <c r="K21" s="84">
        <v>1642</v>
      </c>
      <c r="L21" s="65">
        <f t="shared" si="4"/>
        <v>-19.576851275668943</v>
      </c>
      <c r="M21" s="15">
        <f t="shared" si="0"/>
        <v>497.0769230769231</v>
      </c>
      <c r="N21" s="39">
        <v>13</v>
      </c>
      <c r="O21" s="15">
        <v>8172</v>
      </c>
      <c r="P21" s="15">
        <v>10271</v>
      </c>
      <c r="Q21" s="15">
        <v>1711</v>
      </c>
      <c r="R21" s="15">
        <v>2154</v>
      </c>
      <c r="S21" s="65">
        <f t="shared" si="5"/>
        <v>-20.43617953461201</v>
      </c>
      <c r="T21" s="77">
        <v>114395</v>
      </c>
      <c r="U21" s="15">
        <f t="shared" si="1"/>
        <v>628.6153846153846</v>
      </c>
      <c r="V21" s="77">
        <f t="shared" si="2"/>
        <v>122567</v>
      </c>
      <c r="W21" s="77">
        <v>24140</v>
      </c>
      <c r="X21" s="78">
        <f t="shared" si="3"/>
        <v>25851</v>
      </c>
    </row>
    <row r="22" spans="1:24" ht="12.75">
      <c r="A22" s="74">
        <v>9</v>
      </c>
      <c r="B22" s="74">
        <v>8</v>
      </c>
      <c r="C22" s="4" t="s">
        <v>60</v>
      </c>
      <c r="D22" s="16" t="s">
        <v>43</v>
      </c>
      <c r="E22" s="16" t="s">
        <v>44</v>
      </c>
      <c r="F22" s="38">
        <v>6</v>
      </c>
      <c r="G22" s="38">
        <v>6</v>
      </c>
      <c r="H22" s="25">
        <v>4947</v>
      </c>
      <c r="I22" s="25">
        <v>6641</v>
      </c>
      <c r="J22" s="25">
        <v>1132</v>
      </c>
      <c r="K22" s="25">
        <v>1468</v>
      </c>
      <c r="L22" s="65">
        <f t="shared" si="4"/>
        <v>-25.508206595392252</v>
      </c>
      <c r="M22" s="15">
        <f t="shared" si="0"/>
        <v>824.5</v>
      </c>
      <c r="N22" s="75">
        <v>6</v>
      </c>
      <c r="O22" s="15">
        <v>6988</v>
      </c>
      <c r="P22" s="15">
        <v>8960</v>
      </c>
      <c r="Q22" s="15">
        <v>1695</v>
      </c>
      <c r="R22" s="15">
        <v>2114</v>
      </c>
      <c r="S22" s="65">
        <f t="shared" si="5"/>
        <v>-22.008928571428584</v>
      </c>
      <c r="T22" s="77">
        <v>93051</v>
      </c>
      <c r="U22" s="15">
        <f t="shared" si="1"/>
        <v>1164.6666666666667</v>
      </c>
      <c r="V22" s="77">
        <f t="shared" si="2"/>
        <v>100039</v>
      </c>
      <c r="W22" s="77">
        <v>22765</v>
      </c>
      <c r="X22" s="78">
        <f t="shared" si="3"/>
        <v>24460</v>
      </c>
    </row>
    <row r="23" spans="1:24" ht="12.75">
      <c r="A23" s="74">
        <v>10</v>
      </c>
      <c r="B23" s="74">
        <v>9</v>
      </c>
      <c r="C23" s="4" t="s">
        <v>54</v>
      </c>
      <c r="D23" s="16" t="s">
        <v>45</v>
      </c>
      <c r="E23" s="16" t="s">
        <v>42</v>
      </c>
      <c r="F23" s="38">
        <v>11</v>
      </c>
      <c r="G23" s="38">
        <v>21</v>
      </c>
      <c r="H23" s="25">
        <v>4672</v>
      </c>
      <c r="I23" s="25">
        <v>6812</v>
      </c>
      <c r="J23" s="25">
        <v>1074</v>
      </c>
      <c r="K23" s="25">
        <v>1720</v>
      </c>
      <c r="L23" s="65">
        <f t="shared" si="4"/>
        <v>-31.415149735760423</v>
      </c>
      <c r="M23" s="15">
        <f t="shared" si="0"/>
        <v>222.47619047619048</v>
      </c>
      <c r="N23" s="39">
        <v>21</v>
      </c>
      <c r="O23" s="15">
        <v>6095</v>
      </c>
      <c r="P23" s="15">
        <v>8393</v>
      </c>
      <c r="Q23" s="15">
        <v>1417</v>
      </c>
      <c r="R23" s="15">
        <v>2084</v>
      </c>
      <c r="S23" s="65">
        <f t="shared" si="5"/>
        <v>-27.379959490051235</v>
      </c>
      <c r="T23" s="77">
        <v>895835</v>
      </c>
      <c r="U23" s="15">
        <f t="shared" si="1"/>
        <v>290.23809523809524</v>
      </c>
      <c r="V23" s="77">
        <f t="shared" si="2"/>
        <v>901930</v>
      </c>
      <c r="W23" s="79">
        <v>193340</v>
      </c>
      <c r="X23" s="78">
        <f t="shared" si="3"/>
        <v>194757</v>
      </c>
    </row>
    <row r="24" spans="1:24" ht="12.75">
      <c r="A24" s="74">
        <v>11</v>
      </c>
      <c r="B24" s="74">
        <v>10</v>
      </c>
      <c r="C24" s="4" t="s">
        <v>56</v>
      </c>
      <c r="D24" s="16" t="s">
        <v>43</v>
      </c>
      <c r="E24" s="16" t="s">
        <v>44</v>
      </c>
      <c r="F24" s="38">
        <v>9</v>
      </c>
      <c r="G24" s="38">
        <v>10</v>
      </c>
      <c r="H24" s="25">
        <v>2450</v>
      </c>
      <c r="I24" s="25">
        <v>3403</v>
      </c>
      <c r="J24" s="83">
        <v>593</v>
      </c>
      <c r="K24" s="83">
        <v>741</v>
      </c>
      <c r="L24" s="65">
        <f t="shared" si="4"/>
        <v>-28.00470173376432</v>
      </c>
      <c r="M24" s="15">
        <f t="shared" si="0"/>
        <v>245</v>
      </c>
      <c r="N24" s="38">
        <v>10</v>
      </c>
      <c r="O24" s="23">
        <v>4069</v>
      </c>
      <c r="P24" s="23">
        <v>4213</v>
      </c>
      <c r="Q24" s="23">
        <v>1058</v>
      </c>
      <c r="R24" s="23">
        <v>934</v>
      </c>
      <c r="S24" s="65">
        <f t="shared" si="5"/>
        <v>-3.4179919297412766</v>
      </c>
      <c r="T24" s="77">
        <v>241073</v>
      </c>
      <c r="U24" s="15">
        <f t="shared" si="1"/>
        <v>406.9</v>
      </c>
      <c r="V24" s="77">
        <f t="shared" si="2"/>
        <v>245142</v>
      </c>
      <c r="W24" s="79">
        <v>61609</v>
      </c>
      <c r="X24" s="78">
        <f t="shared" si="3"/>
        <v>62667</v>
      </c>
    </row>
    <row r="25" spans="1:24" ht="12.75" customHeight="1">
      <c r="A25" s="52">
        <v>12</v>
      </c>
      <c r="B25" s="74">
        <v>11</v>
      </c>
      <c r="C25" s="4" t="s">
        <v>53</v>
      </c>
      <c r="D25" s="16" t="s">
        <v>43</v>
      </c>
      <c r="E25" s="16" t="s">
        <v>44</v>
      </c>
      <c r="F25" s="38">
        <v>14</v>
      </c>
      <c r="G25" s="38">
        <v>6</v>
      </c>
      <c r="H25" s="25">
        <v>1914</v>
      </c>
      <c r="I25" s="25">
        <v>2770</v>
      </c>
      <c r="J25" s="83">
        <v>413</v>
      </c>
      <c r="K25" s="83">
        <v>599</v>
      </c>
      <c r="L25" s="65">
        <f t="shared" si="4"/>
        <v>-30.902527075812273</v>
      </c>
      <c r="M25" s="15">
        <f t="shared" si="0"/>
        <v>319</v>
      </c>
      <c r="N25" s="75">
        <v>6</v>
      </c>
      <c r="O25" s="15">
        <v>2685</v>
      </c>
      <c r="P25" s="15">
        <v>3565</v>
      </c>
      <c r="Q25" s="25">
        <v>599</v>
      </c>
      <c r="R25" s="25">
        <v>787</v>
      </c>
      <c r="S25" s="65">
        <f t="shared" si="5"/>
        <v>-24.684431977559612</v>
      </c>
      <c r="T25" s="92">
        <v>241976</v>
      </c>
      <c r="U25" s="15">
        <f t="shared" si="1"/>
        <v>447.5</v>
      </c>
      <c r="V25" s="77">
        <f t="shared" si="2"/>
        <v>244661</v>
      </c>
      <c r="W25" s="77">
        <v>59514</v>
      </c>
      <c r="X25" s="78">
        <f t="shared" si="3"/>
        <v>60113</v>
      </c>
    </row>
    <row r="26" spans="1:24" ht="12.75" customHeight="1">
      <c r="A26" s="74">
        <v>13</v>
      </c>
      <c r="B26" s="52">
        <v>12</v>
      </c>
      <c r="C26" s="4" t="s">
        <v>70</v>
      </c>
      <c r="D26" s="16" t="s">
        <v>46</v>
      </c>
      <c r="E26" s="16" t="s">
        <v>44</v>
      </c>
      <c r="F26" s="38">
        <v>2</v>
      </c>
      <c r="G26" s="38">
        <v>1</v>
      </c>
      <c r="H26" s="15">
        <v>894</v>
      </c>
      <c r="I26" s="15">
        <v>1683</v>
      </c>
      <c r="J26" s="15">
        <v>194</v>
      </c>
      <c r="K26" s="15">
        <v>415</v>
      </c>
      <c r="L26" s="65">
        <f t="shared" si="4"/>
        <v>-46.88057040998217</v>
      </c>
      <c r="M26" s="15">
        <f t="shared" si="0"/>
        <v>894</v>
      </c>
      <c r="N26" s="38">
        <v>1</v>
      </c>
      <c r="O26" s="15">
        <v>1793</v>
      </c>
      <c r="P26" s="15">
        <v>2565</v>
      </c>
      <c r="Q26" s="15">
        <v>396</v>
      </c>
      <c r="R26" s="15">
        <v>618</v>
      </c>
      <c r="S26" s="65">
        <f t="shared" si="5"/>
        <v>-30.097465886939574</v>
      </c>
      <c r="T26" s="92">
        <v>2902</v>
      </c>
      <c r="U26" s="15">
        <f t="shared" si="1"/>
        <v>1793</v>
      </c>
      <c r="V26" s="77">
        <f t="shared" si="2"/>
        <v>4695</v>
      </c>
      <c r="W26" s="77">
        <v>888</v>
      </c>
      <c r="X26" s="78">
        <f t="shared" si="3"/>
        <v>1284</v>
      </c>
    </row>
    <row r="27" spans="1:24" ht="12.75">
      <c r="A27" s="74">
        <v>14</v>
      </c>
      <c r="B27" s="74">
        <v>14</v>
      </c>
      <c r="C27" s="4" t="s">
        <v>57</v>
      </c>
      <c r="D27" s="16" t="s">
        <v>46</v>
      </c>
      <c r="E27" s="16" t="s">
        <v>47</v>
      </c>
      <c r="F27" s="38">
        <v>8</v>
      </c>
      <c r="G27" s="38">
        <v>2</v>
      </c>
      <c r="H27" s="25">
        <v>768</v>
      </c>
      <c r="I27" s="25">
        <v>638</v>
      </c>
      <c r="J27" s="25">
        <v>164</v>
      </c>
      <c r="K27" s="25">
        <v>134</v>
      </c>
      <c r="L27" s="65">
        <f t="shared" si="4"/>
        <v>20.376175548589345</v>
      </c>
      <c r="M27" s="15">
        <f t="shared" si="0"/>
        <v>384</v>
      </c>
      <c r="N27" s="75">
        <v>2</v>
      </c>
      <c r="O27" s="15">
        <v>1298</v>
      </c>
      <c r="P27" s="15">
        <v>958</v>
      </c>
      <c r="Q27" s="15">
        <v>302</v>
      </c>
      <c r="R27" s="15">
        <v>215</v>
      </c>
      <c r="S27" s="67">
        <f t="shared" si="5"/>
        <v>35.49060542797494</v>
      </c>
      <c r="T27" s="77">
        <v>19335</v>
      </c>
      <c r="U27" s="15">
        <f t="shared" si="1"/>
        <v>649</v>
      </c>
      <c r="V27" s="77">
        <f t="shared" si="2"/>
        <v>20633</v>
      </c>
      <c r="W27" s="79">
        <v>4304</v>
      </c>
      <c r="X27" s="78">
        <f t="shared" si="3"/>
        <v>4606</v>
      </c>
    </row>
    <row r="28" spans="1:24" ht="12.75">
      <c r="A28" s="74">
        <v>15</v>
      </c>
      <c r="B28" s="74">
        <v>13</v>
      </c>
      <c r="C28" s="4" t="s">
        <v>55</v>
      </c>
      <c r="D28" s="16" t="s">
        <v>46</v>
      </c>
      <c r="E28" s="16" t="s">
        <v>44</v>
      </c>
      <c r="F28" s="38">
        <v>10</v>
      </c>
      <c r="G28" s="38">
        <v>10</v>
      </c>
      <c r="H28" s="25">
        <v>905</v>
      </c>
      <c r="I28" s="25">
        <v>1261</v>
      </c>
      <c r="J28" s="91">
        <v>212</v>
      </c>
      <c r="K28" s="91">
        <v>275</v>
      </c>
      <c r="L28" s="65">
        <f t="shared" si="4"/>
        <v>-28.231562252180808</v>
      </c>
      <c r="M28" s="15">
        <f t="shared" si="0"/>
        <v>90.5</v>
      </c>
      <c r="N28" s="39">
        <v>10</v>
      </c>
      <c r="O28" s="15">
        <v>1168</v>
      </c>
      <c r="P28" s="15">
        <v>1861</v>
      </c>
      <c r="Q28" s="15">
        <v>274</v>
      </c>
      <c r="R28" s="15">
        <v>418</v>
      </c>
      <c r="S28" s="65">
        <f t="shared" si="5"/>
        <v>-37.23804406233208</v>
      </c>
      <c r="T28" s="77">
        <v>267444</v>
      </c>
      <c r="U28" s="15">
        <f t="shared" si="1"/>
        <v>116.8</v>
      </c>
      <c r="V28" s="77">
        <f t="shared" si="2"/>
        <v>268612</v>
      </c>
      <c r="W28" s="79">
        <v>69459</v>
      </c>
      <c r="X28" s="78">
        <f t="shared" si="3"/>
        <v>69733</v>
      </c>
    </row>
    <row r="29" spans="1:24" ht="12.75">
      <c r="A29" s="74">
        <v>16</v>
      </c>
      <c r="B29" s="74">
        <v>16</v>
      </c>
      <c r="C29" s="4" t="s">
        <v>61</v>
      </c>
      <c r="D29" s="16" t="s">
        <v>46</v>
      </c>
      <c r="E29" s="16" t="s">
        <v>47</v>
      </c>
      <c r="F29" s="38">
        <v>6</v>
      </c>
      <c r="G29" s="38">
        <v>1</v>
      </c>
      <c r="H29" s="25">
        <v>103</v>
      </c>
      <c r="I29" s="25">
        <v>172</v>
      </c>
      <c r="J29" s="15">
        <v>21</v>
      </c>
      <c r="K29" s="15">
        <v>35</v>
      </c>
      <c r="L29" s="65">
        <f t="shared" si="4"/>
        <v>-40.116279069767444</v>
      </c>
      <c r="M29" s="15">
        <f t="shared" si="0"/>
        <v>103</v>
      </c>
      <c r="N29" s="39">
        <v>1</v>
      </c>
      <c r="O29" s="15">
        <v>152</v>
      </c>
      <c r="P29" s="15">
        <v>227</v>
      </c>
      <c r="Q29" s="15">
        <v>32</v>
      </c>
      <c r="R29" s="15">
        <v>47</v>
      </c>
      <c r="S29" s="65">
        <f t="shared" si="5"/>
        <v>-33.03964757709251</v>
      </c>
      <c r="T29" s="77">
        <v>4170</v>
      </c>
      <c r="U29" s="15">
        <f t="shared" si="1"/>
        <v>152</v>
      </c>
      <c r="V29" s="77">
        <f t="shared" si="2"/>
        <v>4322</v>
      </c>
      <c r="W29" s="79">
        <v>903</v>
      </c>
      <c r="X29" s="78">
        <f t="shared" si="3"/>
        <v>935</v>
      </c>
    </row>
    <row r="30" spans="1:24" ht="12.75">
      <c r="A30" s="74">
        <v>17</v>
      </c>
      <c r="B30" s="74"/>
      <c r="C30" s="4"/>
      <c r="D30" s="16"/>
      <c r="E30" s="16"/>
      <c r="F30" s="38"/>
      <c r="G30" s="38"/>
      <c r="H30" s="15"/>
      <c r="I30" s="15"/>
      <c r="J30" s="90"/>
      <c r="K30" s="90"/>
      <c r="L30" s="65"/>
      <c r="M30" s="15"/>
      <c r="N30" s="75"/>
      <c r="O30" s="23"/>
      <c r="P30" s="23"/>
      <c r="Q30" s="23"/>
      <c r="R30" s="23"/>
      <c r="S30" s="65"/>
      <c r="T30" s="77"/>
      <c r="U30" s="15"/>
      <c r="V30" s="77"/>
      <c r="W30" s="77"/>
      <c r="X30" s="78"/>
    </row>
    <row r="31" spans="1:24" ht="12.75">
      <c r="A31" s="74">
        <v>18</v>
      </c>
      <c r="B31" s="74"/>
      <c r="C31" s="4"/>
      <c r="D31" s="16"/>
      <c r="E31" s="16"/>
      <c r="F31" s="38"/>
      <c r="G31" s="38"/>
      <c r="H31" s="25"/>
      <c r="I31" s="25"/>
      <c r="J31" s="25"/>
      <c r="K31" s="25"/>
      <c r="L31" s="65"/>
      <c r="M31" s="15"/>
      <c r="N31" s="75"/>
      <c r="O31" s="23"/>
      <c r="P31" s="23"/>
      <c r="Q31" s="23"/>
      <c r="R31" s="23"/>
      <c r="S31" s="65"/>
      <c r="T31" s="84"/>
      <c r="U31" s="15"/>
      <c r="V31" s="77"/>
      <c r="W31" s="77"/>
      <c r="X31" s="78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5"/>
      <c r="O32" s="23"/>
      <c r="P32" s="23"/>
      <c r="Q32" s="23"/>
      <c r="R32" s="23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89"/>
      <c r="K33" s="89"/>
      <c r="L33" s="65"/>
      <c r="M33" s="15"/>
      <c r="N33" s="75"/>
      <c r="O33" s="23"/>
      <c r="P33" s="23"/>
      <c r="Q33" s="23"/>
      <c r="R33" s="23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119</v>
      </c>
      <c r="H34" s="32">
        <f>SUM(H14:H33)</f>
        <v>131174</v>
      </c>
      <c r="I34" s="32">
        <v>174607</v>
      </c>
      <c r="J34" s="32">
        <f>SUM(J14:J33)</f>
        <v>27033</v>
      </c>
      <c r="K34" s="32">
        <v>36042</v>
      </c>
      <c r="L34" s="70">
        <f>(H34/I34*100)-100</f>
        <v>-24.87471865389132</v>
      </c>
      <c r="M34" s="33">
        <f>H34/G34</f>
        <v>1102.3025210084033</v>
      </c>
      <c r="N34" s="35">
        <f>SUM(N14:N33)</f>
        <v>119</v>
      </c>
      <c r="O34" s="32">
        <f>SUM(O14:O33)</f>
        <v>202698</v>
      </c>
      <c r="P34" s="32">
        <v>252139</v>
      </c>
      <c r="Q34" s="32">
        <f>SUM(Q14:Q33)</f>
        <v>45034</v>
      </c>
      <c r="R34" s="32">
        <v>54883</v>
      </c>
      <c r="S34" s="70">
        <f>(O34/P34*100)-100</f>
        <v>-19.60862857392152</v>
      </c>
      <c r="T34" s="80">
        <f>SUM(T14:T33)</f>
        <v>2508850</v>
      </c>
      <c r="U34" s="33">
        <f>O34/N34</f>
        <v>1703.3445378151262</v>
      </c>
      <c r="V34" s="82">
        <f>SUM(V14:V33)</f>
        <v>2711548</v>
      </c>
      <c r="W34" s="81">
        <f>SUM(W14:W33)</f>
        <v>585172</v>
      </c>
      <c r="X34" s="36">
        <f>SUM(X14:X33)</f>
        <v>630206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11 - Sep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0.6774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10 - Sep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37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40073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THE FINAL DESTINATION</v>
      </c>
      <c r="D14" s="4" t="str">
        <f>'WEEKLY COMPETITIVE REPORT'!D14</f>
        <v>WB</v>
      </c>
      <c r="E14" s="4" t="str">
        <f>'WEEKLY COMPETITIVE REPORT'!E14</f>
        <v>Blitz</v>
      </c>
      <c r="F14" s="38">
        <f>'WEEKLY COMPETITIVE REPORT'!F14</f>
        <v>2</v>
      </c>
      <c r="G14" s="38">
        <f>'WEEKLY COMPETITIVE REPORT'!G14</f>
        <v>10</v>
      </c>
      <c r="H14" s="15">
        <f>'WEEKLY COMPETITIVE REPORT'!H14/X4</f>
        <v>46176.55742545025</v>
      </c>
      <c r="I14" s="15">
        <f>'WEEKLY COMPETITIVE REPORT'!I14/X4</f>
        <v>69162.976085031</v>
      </c>
      <c r="J14" s="23">
        <f>'WEEKLY COMPETITIVE REPORT'!J14</f>
        <v>5196</v>
      </c>
      <c r="K14" s="23">
        <f>'WEEKLY COMPETITIVE REPORT'!K14</f>
        <v>7838</v>
      </c>
      <c r="L14" s="65">
        <f>'WEEKLY COMPETITIVE REPORT'!L14</f>
        <v>-33.2351497299951</v>
      </c>
      <c r="M14" s="15">
        <f aca="true" t="shared" si="0" ref="M14:M20">H14/G14</f>
        <v>4617.655742545025</v>
      </c>
      <c r="N14" s="38">
        <f>'WEEKLY COMPETITIVE REPORT'!N14</f>
        <v>10</v>
      </c>
      <c r="O14" s="15">
        <f>'WEEKLY COMPETITIVE REPORT'!O14/X4</f>
        <v>67178.91939769707</v>
      </c>
      <c r="P14" s="15">
        <f>'WEEKLY COMPETITIVE REPORT'!P14/X4</f>
        <v>100531.44375553587</v>
      </c>
      <c r="Q14" s="23">
        <f>'WEEKLY COMPETITIVE REPORT'!Q14</f>
        <v>8134</v>
      </c>
      <c r="R14" s="23">
        <f>'WEEKLY COMPETITIVE REPORT'!R14</f>
        <v>12148</v>
      </c>
      <c r="S14" s="65">
        <f>'WEEKLY COMPETITIVE REPORT'!S14</f>
        <v>-33.1762114537445</v>
      </c>
      <c r="T14" s="15">
        <f>'WEEKLY COMPETITIVE REPORT'!T14/X4</f>
        <v>103063.1827576026</v>
      </c>
      <c r="U14" s="15">
        <f aca="true" t="shared" si="1" ref="U14:U20">O14/N14</f>
        <v>6717.891939769707</v>
      </c>
      <c r="V14" s="26">
        <f aca="true" t="shared" si="2" ref="V14:V20">O14+T14</f>
        <v>170242.10215529968</v>
      </c>
      <c r="W14" s="23">
        <f>'WEEKLY COMPETITIVE REPORT'!W14</f>
        <v>12521</v>
      </c>
      <c r="X14" s="57">
        <f>'WEEKLY COMPETITIVE REPORT'!X14</f>
        <v>20655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UGLY TRUTH</v>
      </c>
      <c r="D15" s="4" t="str">
        <f>'WEEKLY COMPETITIVE REPORT'!D15</f>
        <v>SONY</v>
      </c>
      <c r="E15" s="4" t="str">
        <f>'WEEKLY COMPETITIVE REPORT'!E15</f>
        <v>CF</v>
      </c>
      <c r="F15" s="38">
        <f>'WEEKLY COMPETITIVE REPORT'!F15</f>
        <v>2</v>
      </c>
      <c r="G15" s="38">
        <f>'WEEKLY COMPETITIVE REPORT'!G15</f>
        <v>7</v>
      </c>
      <c r="H15" s="15">
        <f>'WEEKLY COMPETITIVE REPORT'!H15/X4</f>
        <v>34902.56864481842</v>
      </c>
      <c r="I15" s="15">
        <f>'WEEKLY COMPETITIVE REPORT'!I15/X4</f>
        <v>47003.24771183939</v>
      </c>
      <c r="J15" s="23">
        <f>'WEEKLY COMPETITIVE REPORT'!J15</f>
        <v>5214</v>
      </c>
      <c r="K15" s="23">
        <f>'WEEKLY COMPETITIVE REPORT'!K15</f>
        <v>7005</v>
      </c>
      <c r="L15" s="65">
        <f>'WEEKLY COMPETITIVE REPORT'!L15</f>
        <v>-25.74434673366835</v>
      </c>
      <c r="M15" s="15">
        <f t="shared" si="0"/>
        <v>4986.08123497406</v>
      </c>
      <c r="N15" s="38">
        <f>'WEEKLY COMPETITIVE REPORT'!N15</f>
        <v>7</v>
      </c>
      <c r="O15" s="15">
        <f>'WEEKLY COMPETITIVE REPORT'!O15/X4</f>
        <v>56452.61293179805</v>
      </c>
      <c r="P15" s="15">
        <f>'WEEKLY COMPETITIVE REPORT'!P15/X4</f>
        <v>74942.42692648362</v>
      </c>
      <c r="Q15" s="23">
        <f>'WEEKLY COMPETITIVE REPORT'!Q15</f>
        <v>9212</v>
      </c>
      <c r="R15" s="23">
        <f>'WEEKLY COMPETITIVE REPORT'!R15</f>
        <v>12037</v>
      </c>
      <c r="S15" s="65">
        <f>'WEEKLY COMPETITIVE REPORT'!S15</f>
        <v>-24.67202458338258</v>
      </c>
      <c r="T15" s="15">
        <f>'WEEKLY COMPETITIVE REPORT'!T15/X4</f>
        <v>91613.52229111308</v>
      </c>
      <c r="U15" s="15">
        <f t="shared" si="1"/>
        <v>8064.658990256865</v>
      </c>
      <c r="V15" s="26">
        <f t="shared" si="2"/>
        <v>148066.13522291114</v>
      </c>
      <c r="W15" s="23">
        <f>'WEEKLY COMPETITIVE REPORT'!W15</f>
        <v>14570</v>
      </c>
      <c r="X15" s="57">
        <f>'WEEKLY COMPETITIVE REPORT'!X15</f>
        <v>23782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PUBLIC ENEMIES</v>
      </c>
      <c r="D16" s="4" t="str">
        <f>'WEEKLY COMPETITIVE REPORT'!D16</f>
        <v>UNI</v>
      </c>
      <c r="E16" s="4" t="str">
        <f>'WEEKLY COMPETITIVE REPORT'!E16</f>
        <v>Karantanija</v>
      </c>
      <c r="F16" s="38">
        <f>'WEEKLY COMPETITIVE REPORT'!F16</f>
        <v>1</v>
      </c>
      <c r="G16" s="38">
        <f>'WEEKLY COMPETITIVE REPORT'!G16</f>
        <v>8</v>
      </c>
      <c r="H16" s="15">
        <f>'WEEKLY COMPETITIVE REPORT'!H16/X4</f>
        <v>24362.267493356954</v>
      </c>
      <c r="I16" s="15">
        <f>'WEEKLY COMPETITIVE REPORT'!I16/X4</f>
        <v>0</v>
      </c>
      <c r="J16" s="23">
        <f>'WEEKLY COMPETITIVE REPORT'!J16</f>
        <v>3503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3045.2834366696193</v>
      </c>
      <c r="N16" s="38">
        <f>'WEEKLY COMPETITIVE REPORT'!N16</f>
        <v>8</v>
      </c>
      <c r="O16" s="15">
        <f>'WEEKLY COMPETITIVE REPORT'!O16/X4</f>
        <v>41232.65426631237</v>
      </c>
      <c r="P16" s="15">
        <f>'WEEKLY COMPETITIVE REPORT'!P16/X4</f>
        <v>0</v>
      </c>
      <c r="Q16" s="23">
        <f>'WEEKLY COMPETITIVE REPORT'!Q16</f>
        <v>6563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9322.409211691762</v>
      </c>
      <c r="U16" s="15">
        <f t="shared" si="1"/>
        <v>5154.081783289046</v>
      </c>
      <c r="V16" s="26">
        <f t="shared" si="2"/>
        <v>50555.06347800413</v>
      </c>
      <c r="W16" s="23">
        <f>'WEEKLY COMPETITIVE REPORT'!W16</f>
        <v>1745</v>
      </c>
      <c r="X16" s="57">
        <f>'WEEKLY COMPETITIVE REPORT'!X16</f>
        <v>8308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INGLOURIOUS BASTERDS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4</v>
      </c>
      <c r="G17" s="38">
        <f>'WEEKLY COMPETITIVE REPORT'!G17</f>
        <v>7</v>
      </c>
      <c r="H17" s="15">
        <f>'WEEKLY COMPETITIVE REPORT'!H17/X4</f>
        <v>23615.293770298198</v>
      </c>
      <c r="I17" s="15">
        <f>'WEEKLY COMPETITIVE REPORT'!I17/X4</f>
        <v>38917.92146442279</v>
      </c>
      <c r="J17" s="23">
        <f>'WEEKLY COMPETITIVE REPORT'!J17</f>
        <v>3350</v>
      </c>
      <c r="K17" s="23">
        <f>'WEEKLY COMPETITIVE REPORT'!K17</f>
        <v>5432</v>
      </c>
      <c r="L17" s="65">
        <f>'WEEKLY COMPETITIVE REPORT'!L17</f>
        <v>-39.32025945453855</v>
      </c>
      <c r="M17" s="15">
        <f t="shared" si="0"/>
        <v>3373.6133957568854</v>
      </c>
      <c r="N17" s="38">
        <f>'WEEKLY COMPETITIVE REPORT'!N17</f>
        <v>7</v>
      </c>
      <c r="O17" s="15">
        <f>'WEEKLY COMPETITIVE REPORT'!O17/X4</f>
        <v>37863.891349276644</v>
      </c>
      <c r="P17" s="15">
        <f>'WEEKLY COMPETITIVE REPORT'!P17/X4</f>
        <v>59049.3061706525</v>
      </c>
      <c r="Q17" s="23">
        <f>'WEEKLY COMPETITIVE REPORT'!Q17</f>
        <v>5722</v>
      </c>
      <c r="R17" s="23">
        <f>'WEEKLY COMPETITIVE REPORT'!R17</f>
        <v>8783</v>
      </c>
      <c r="S17" s="65">
        <f>'WEEKLY COMPETITIVE REPORT'!S17</f>
        <v>-35.8775</v>
      </c>
      <c r="T17" s="15">
        <f>'WEEKLY COMPETITIVE REPORT'!T17/X4</f>
        <v>249889.28255093002</v>
      </c>
      <c r="U17" s="15">
        <f t="shared" si="1"/>
        <v>5409.12733561095</v>
      </c>
      <c r="V17" s="26">
        <f t="shared" si="2"/>
        <v>287753.1739002067</v>
      </c>
      <c r="W17" s="23">
        <f>'WEEKLY COMPETITIVE REPORT'!W17</f>
        <v>38877</v>
      </c>
      <c r="X17" s="57">
        <f>'WEEKLY COMPETITIVE REPORT'!X17</f>
        <v>44599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GARFIELD'S FUN FEST</v>
      </c>
      <c r="D18" s="4" t="str">
        <f>'WEEKLY COMPETITIVE REPORT'!D18</f>
        <v>INDEP</v>
      </c>
      <c r="E18" s="4" t="str">
        <f>'WEEKLY COMPETITIVE REPORT'!E18</f>
        <v>Kolosej</v>
      </c>
      <c r="F18" s="38">
        <f>'WEEKLY COMPETITIVE REPORT'!F18</f>
        <v>3</v>
      </c>
      <c r="G18" s="38">
        <f>'WEEKLY COMPETITIVE REPORT'!G18</f>
        <v>5</v>
      </c>
      <c r="H18" s="15">
        <f>'WEEKLY COMPETITIVE REPORT'!H18/X4</f>
        <v>11964.865662828463</v>
      </c>
      <c r="I18" s="15">
        <f>'WEEKLY COMPETITIVE REPORT'!I18/X4</f>
        <v>21950.1033362858</v>
      </c>
      <c r="J18" s="23">
        <f>'WEEKLY COMPETITIVE REPORT'!J18</f>
        <v>1892</v>
      </c>
      <c r="K18" s="23">
        <f>'WEEKLY COMPETITIVE REPORT'!K18</f>
        <v>3523</v>
      </c>
      <c r="L18" s="65">
        <f>'WEEKLY COMPETITIVE REPORT'!L18</f>
        <v>-45.49061806442934</v>
      </c>
      <c r="M18" s="15">
        <f t="shared" si="0"/>
        <v>2392.9731325656926</v>
      </c>
      <c r="N18" s="38">
        <f>'WEEKLY COMPETITIVE REPORT'!N18</f>
        <v>5</v>
      </c>
      <c r="O18" s="15">
        <f>'WEEKLY COMPETITIVE REPORT'!O18/X4</f>
        <v>17046.05845881311</v>
      </c>
      <c r="P18" s="15">
        <f>'WEEKLY COMPETITIVE REPORT'!P18/X4</f>
        <v>26687.333923826394</v>
      </c>
      <c r="Q18" s="23">
        <f>'WEEKLY COMPETITIVE REPORT'!Q18</f>
        <v>2883</v>
      </c>
      <c r="R18" s="23">
        <f>'WEEKLY COMPETITIVE REPORT'!R18</f>
        <v>4431</v>
      </c>
      <c r="S18" s="65">
        <f>'WEEKLY COMPETITIVE REPORT'!S18</f>
        <v>-36.12678393627614</v>
      </c>
      <c r="T18" s="15">
        <f>'WEEKLY COMPETITIVE REPORT'!T18/X4</f>
        <v>73312.6660761736</v>
      </c>
      <c r="U18" s="15">
        <f t="shared" si="1"/>
        <v>3409.2116917626217</v>
      </c>
      <c r="V18" s="26">
        <f t="shared" si="2"/>
        <v>90358.72453498672</v>
      </c>
      <c r="W18" s="23">
        <f>'WEEKLY COMPETITIVE REPORT'!W18</f>
        <v>13152</v>
      </c>
      <c r="X18" s="57">
        <f>'WEEKLY COMPETITIVE REPORT'!X18</f>
        <v>16035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COCO AVANT CHANEL</v>
      </c>
      <c r="D19" s="4" t="str">
        <f>'WEEKLY COMPETITIVE REPORT'!D19</f>
        <v>INDEP</v>
      </c>
      <c r="E19" s="4" t="str">
        <f>'WEEKLY COMPETITIVE REPORT'!E19</f>
        <v>CF</v>
      </c>
      <c r="F19" s="38">
        <f>'WEEKLY COMPETITIVE REPORT'!F19</f>
        <v>3</v>
      </c>
      <c r="G19" s="38">
        <f>'WEEKLY COMPETITIVE REPORT'!G19</f>
        <v>4</v>
      </c>
      <c r="H19" s="15">
        <f>'WEEKLY COMPETITIVE REPORT'!H19/X4</f>
        <v>8507.528786536759</v>
      </c>
      <c r="I19" s="15">
        <f>'WEEKLY COMPETITIVE REPORT'!I19/X4</f>
        <v>14106.87924416888</v>
      </c>
      <c r="J19" s="23">
        <f>'WEEKLY COMPETITIVE REPORT'!J19</f>
        <v>1234</v>
      </c>
      <c r="K19" s="23">
        <f>'WEEKLY COMPETITIVE REPORT'!K19</f>
        <v>2047</v>
      </c>
      <c r="L19" s="65">
        <f>'WEEKLY COMPETITIVE REPORT'!L19</f>
        <v>-39.69233989116785</v>
      </c>
      <c r="M19" s="15">
        <f t="shared" si="0"/>
        <v>2126.8821966341898</v>
      </c>
      <c r="N19" s="38">
        <f>'WEEKLY COMPETITIVE REPORT'!N19</f>
        <v>4</v>
      </c>
      <c r="O19" s="15">
        <f>'WEEKLY COMPETITIVE REPORT'!O19/X4</f>
        <v>16610.569825804545</v>
      </c>
      <c r="P19" s="15">
        <f>'WEEKLY COMPETITIVE REPORT'!P19/X4</f>
        <v>22987.894892235017</v>
      </c>
      <c r="Q19" s="23">
        <f>'WEEKLY COMPETITIVE REPORT'!Q19</f>
        <v>2596</v>
      </c>
      <c r="R19" s="23">
        <f>'WEEKLY COMPETITIVE REPORT'!R19</f>
        <v>3549</v>
      </c>
      <c r="S19" s="65">
        <f>'WEEKLY COMPETITIVE REPORT'!S19</f>
        <v>-27.74210120729515</v>
      </c>
      <c r="T19" s="15">
        <f>'WEEKLY COMPETITIVE REPORT'!T19/X4</f>
        <v>53869.205786832004</v>
      </c>
      <c r="U19" s="15">
        <f t="shared" si="1"/>
        <v>4152.642456451136</v>
      </c>
      <c r="V19" s="26">
        <f t="shared" si="2"/>
        <v>70479.77561263656</v>
      </c>
      <c r="W19" s="23">
        <f>'WEEKLY COMPETITIVE REPORT'!W19</f>
        <v>8553</v>
      </c>
      <c r="X19" s="57">
        <f>'WEEKLY COMPETITIVE REPORT'!X19</f>
        <v>11149</v>
      </c>
    </row>
    <row r="20" spans="1:24" ht="12.75">
      <c r="A20" s="52">
        <v>7</v>
      </c>
      <c r="B20" s="4">
        <f>'WEEKLY COMPETITIVE REPORT'!B20</f>
        <v>4</v>
      </c>
      <c r="C20" s="4" t="str">
        <f>'WEEKLY COMPETITIVE REPORT'!C20</f>
        <v>THE PROPOSAL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7</v>
      </c>
      <c r="G20" s="38">
        <f>'WEEKLY COMPETITIVE REPORT'!G20</f>
        <v>8</v>
      </c>
      <c r="H20" s="15">
        <f>'WEEKLY COMPETITIVE REPORT'!H20/X4</f>
        <v>9991.142604074403</v>
      </c>
      <c r="I20" s="15">
        <f>'WEEKLY COMPETITIVE REPORT'!I20/X4</f>
        <v>19734.278122232063</v>
      </c>
      <c r="J20" s="23">
        <f>'WEEKLY COMPETITIVE REPORT'!J20</f>
        <v>1538</v>
      </c>
      <c r="K20" s="23">
        <f>'WEEKLY COMPETITIVE REPORT'!K20</f>
        <v>3086</v>
      </c>
      <c r="L20" s="65">
        <f>'WEEKLY COMPETITIVE REPORT'!L20</f>
        <v>-49.37163375224417</v>
      </c>
      <c r="M20" s="15">
        <f t="shared" si="0"/>
        <v>1248.8928255093003</v>
      </c>
      <c r="N20" s="38">
        <f>'WEEKLY COMPETITIVE REPORT'!N20</f>
        <v>8</v>
      </c>
      <c r="O20" s="15">
        <f>'WEEKLY COMPETITIVE REPORT'!O20/X4</f>
        <v>14985.237673457337</v>
      </c>
      <c r="P20" s="15">
        <f>'WEEKLY COMPETITIVE REPORT'!P20/X4</f>
        <v>26796.5751402421</v>
      </c>
      <c r="Q20" s="23">
        <f>'WEEKLY COMPETITIVE REPORT'!Q20</f>
        <v>2440</v>
      </c>
      <c r="R20" s="23">
        <f>'WEEKLY COMPETITIVE REPORT'!R20</f>
        <v>4447</v>
      </c>
      <c r="S20" s="65">
        <f>'WEEKLY COMPETITIVE REPORT'!S20</f>
        <v>-44.077787571617456</v>
      </c>
      <c r="T20" s="15">
        <f>'WEEKLY COMPETITIVE REPORT'!T20/X4</f>
        <v>346991.43785060523</v>
      </c>
      <c r="U20" s="15">
        <f t="shared" si="1"/>
        <v>1873.1547091821672</v>
      </c>
      <c r="V20" s="26">
        <f t="shared" si="2"/>
        <v>361976.6755240626</v>
      </c>
      <c r="W20" s="23">
        <f>'WEEKLY COMPETITIVE REPORT'!W20</f>
        <v>58832</v>
      </c>
      <c r="X20" s="57">
        <f>'WEEKLY COMPETITIVE REPORT'!X20</f>
        <v>61272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G-FORCE</v>
      </c>
      <c r="D21" s="4" t="str">
        <f>'WEEKLY COMPETITIVE REPORT'!D21</f>
        <v>WDI</v>
      </c>
      <c r="E21" s="4" t="str">
        <f>'WEEKLY COMPETITIVE REPORT'!E21</f>
        <v>CENEX</v>
      </c>
      <c r="F21" s="38">
        <f>'WEEKLY COMPETITIVE REPORT'!F21</f>
        <v>5</v>
      </c>
      <c r="G21" s="38">
        <f>'WEEKLY COMPETITIVE REPORT'!G21</f>
        <v>13</v>
      </c>
      <c r="H21" s="15">
        <f>'WEEKLY COMPETITIVE REPORT'!H21/X4</f>
        <v>9539.415411868911</v>
      </c>
      <c r="I21" s="15">
        <f>'WEEKLY COMPETITIVE REPORT'!I21/X4</f>
        <v>11861.52937702982</v>
      </c>
      <c r="J21" s="23">
        <f>'WEEKLY COMPETITIVE REPORT'!J21</f>
        <v>1303</v>
      </c>
      <c r="K21" s="23">
        <f>'WEEKLY COMPETITIVE REPORT'!K21</f>
        <v>1642</v>
      </c>
      <c r="L21" s="65">
        <f>'WEEKLY COMPETITIVE REPORT'!L21</f>
        <v>-19.576851275668943</v>
      </c>
      <c r="M21" s="15">
        <f aca="true" t="shared" si="3" ref="M21:M33">H21/G21</f>
        <v>733.8011855283778</v>
      </c>
      <c r="N21" s="38">
        <f>'WEEKLY COMPETITIVE REPORT'!N21</f>
        <v>13</v>
      </c>
      <c r="O21" s="15">
        <f>'WEEKLY COMPETITIVE REPORT'!O21/X4</f>
        <v>12063.773250664304</v>
      </c>
      <c r="P21" s="15">
        <f>'WEEKLY COMPETITIVE REPORT'!P21/X4</f>
        <v>15162.385591969294</v>
      </c>
      <c r="Q21" s="23">
        <f>'WEEKLY COMPETITIVE REPORT'!Q21</f>
        <v>1711</v>
      </c>
      <c r="R21" s="23">
        <f>'WEEKLY COMPETITIVE REPORT'!R21</f>
        <v>2154</v>
      </c>
      <c r="S21" s="65">
        <f>'WEEKLY COMPETITIVE REPORT'!S21</f>
        <v>-20.43617953461201</v>
      </c>
      <c r="T21" s="15">
        <f>'WEEKLY COMPETITIVE REPORT'!T21/X4</f>
        <v>168873.6344847948</v>
      </c>
      <c r="U21" s="15">
        <f aca="true" t="shared" si="4" ref="U21:U33">O21/N21</f>
        <v>927.982557743408</v>
      </c>
      <c r="V21" s="26">
        <f aca="true" t="shared" si="5" ref="V21:V33">O21+T21</f>
        <v>180937.4077354591</v>
      </c>
      <c r="W21" s="23">
        <f>'WEEKLY COMPETITIVE REPORT'!W21</f>
        <v>24140</v>
      </c>
      <c r="X21" s="57">
        <f>'WEEKLY COMPETITIVE REPORT'!X21</f>
        <v>25851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GHOSTS OF GIRLFRIENDS PAST</v>
      </c>
      <c r="D22" s="4" t="str">
        <f>'WEEKLY COMPETITIVE REPORT'!D22</f>
        <v>WB</v>
      </c>
      <c r="E22" s="4" t="str">
        <f>'WEEKLY COMPETITIVE REPORT'!E22</f>
        <v>Blitz</v>
      </c>
      <c r="F22" s="38">
        <f>'WEEKLY COMPETITIVE REPORT'!F22</f>
        <v>6</v>
      </c>
      <c r="G22" s="38">
        <f>'WEEKLY COMPETITIVE REPORT'!G22</f>
        <v>6</v>
      </c>
      <c r="H22" s="15">
        <f>'WEEKLY COMPETITIVE REPORT'!H22/X4</f>
        <v>7302.922940655447</v>
      </c>
      <c r="I22" s="15">
        <f>'WEEKLY COMPETITIVE REPORT'!I22/X4</f>
        <v>9803.66105698258</v>
      </c>
      <c r="J22" s="23">
        <f>'WEEKLY COMPETITIVE REPORT'!J22</f>
        <v>1132</v>
      </c>
      <c r="K22" s="23">
        <f>'WEEKLY COMPETITIVE REPORT'!K22</f>
        <v>1468</v>
      </c>
      <c r="L22" s="65">
        <f>'WEEKLY COMPETITIVE REPORT'!L22</f>
        <v>-25.508206595392252</v>
      </c>
      <c r="M22" s="15">
        <f t="shared" si="3"/>
        <v>1217.1538234425745</v>
      </c>
      <c r="N22" s="38">
        <f>'WEEKLY COMPETITIVE REPORT'!N22</f>
        <v>6</v>
      </c>
      <c r="O22" s="15">
        <f>'WEEKLY COMPETITIVE REPORT'!O22/X4</f>
        <v>10315.913788012991</v>
      </c>
      <c r="P22" s="15">
        <f>'WEEKLY COMPETITIVE REPORT'!P22/X4</f>
        <v>13227.044582226159</v>
      </c>
      <c r="Q22" s="23">
        <f>'WEEKLY COMPETITIVE REPORT'!Q22</f>
        <v>1695</v>
      </c>
      <c r="R22" s="23">
        <f>'WEEKLY COMPETITIVE REPORT'!R22</f>
        <v>2114</v>
      </c>
      <c r="S22" s="65">
        <f>'WEEKLY COMPETITIVE REPORT'!S22</f>
        <v>-22.008928571428584</v>
      </c>
      <c r="T22" s="15">
        <f>'WEEKLY COMPETITIVE REPORT'!T22/X4</f>
        <v>137364.92471213464</v>
      </c>
      <c r="U22" s="15">
        <f t="shared" si="4"/>
        <v>1719.3189646688318</v>
      </c>
      <c r="V22" s="26">
        <f t="shared" si="5"/>
        <v>147680.83850014763</v>
      </c>
      <c r="W22" s="23">
        <f>'WEEKLY COMPETITIVE REPORT'!W22</f>
        <v>22765</v>
      </c>
      <c r="X22" s="57">
        <f>'WEEKLY COMPETITIVE REPORT'!X22</f>
        <v>24460</v>
      </c>
    </row>
    <row r="23" spans="1:24" ht="12.75">
      <c r="A23" s="51">
        <v>10</v>
      </c>
      <c r="B23" s="4">
        <f>'WEEKLY COMPETITIVE REPORT'!B23</f>
        <v>9</v>
      </c>
      <c r="C23" s="4" t="str">
        <f>'WEEKLY COMPETITIVE REPORT'!C23</f>
        <v>ICE AGE 3: DAWN OF THE DINOSAURS</v>
      </c>
      <c r="D23" s="4" t="str">
        <f>'WEEKLY COMPETITIVE REPORT'!D23</f>
        <v>FOX</v>
      </c>
      <c r="E23" s="4" t="str">
        <f>'WEEKLY COMPETITIVE REPORT'!E23</f>
        <v>CF</v>
      </c>
      <c r="F23" s="38">
        <f>'WEEKLY COMPETITIVE REPORT'!F23</f>
        <v>11</v>
      </c>
      <c r="G23" s="38">
        <f>'WEEKLY COMPETITIVE REPORT'!G23</f>
        <v>21</v>
      </c>
      <c r="H23" s="15">
        <f>'WEEKLY COMPETITIVE REPORT'!H23/X4</f>
        <v>6896.958960732211</v>
      </c>
      <c r="I23" s="15">
        <f>'WEEKLY COMPETITIVE REPORT'!I23/X4</f>
        <v>10056.09684086212</v>
      </c>
      <c r="J23" s="23">
        <f>'WEEKLY COMPETITIVE REPORT'!J23</f>
        <v>1074</v>
      </c>
      <c r="K23" s="23">
        <f>'WEEKLY COMPETITIVE REPORT'!K23</f>
        <v>1720</v>
      </c>
      <c r="L23" s="65">
        <f>'WEEKLY COMPETITIVE REPORT'!L23</f>
        <v>-31.415149735760423</v>
      </c>
      <c r="M23" s="15">
        <f t="shared" si="3"/>
        <v>328.4266171777243</v>
      </c>
      <c r="N23" s="38">
        <f>'WEEKLY COMPETITIVE REPORT'!N23</f>
        <v>21</v>
      </c>
      <c r="O23" s="15">
        <f>'WEEKLY COMPETITIVE REPORT'!O23/X4</f>
        <v>8997.638027753173</v>
      </c>
      <c r="P23" s="15">
        <f>'WEEKLY COMPETITIVE REPORT'!P23/X4</f>
        <v>12390.02066725716</v>
      </c>
      <c r="Q23" s="23">
        <f>'WEEKLY COMPETITIVE REPORT'!Q23</f>
        <v>1417</v>
      </c>
      <c r="R23" s="23">
        <f>'WEEKLY COMPETITIVE REPORT'!R23</f>
        <v>2084</v>
      </c>
      <c r="S23" s="65">
        <f>'WEEKLY COMPETITIVE REPORT'!S23</f>
        <v>-27.379959490051235</v>
      </c>
      <c r="T23" s="15">
        <f>'WEEKLY COMPETITIVE REPORT'!T23/X4</f>
        <v>1322460.879834662</v>
      </c>
      <c r="U23" s="15">
        <f t="shared" si="4"/>
        <v>428.4589537025321</v>
      </c>
      <c r="V23" s="26">
        <f t="shared" si="5"/>
        <v>1331458.5178624152</v>
      </c>
      <c r="W23" s="23">
        <f>'WEEKLY COMPETITIVE REPORT'!W23</f>
        <v>193340</v>
      </c>
      <c r="X23" s="57">
        <f>'WEEKLY COMPETITIVE REPORT'!X23</f>
        <v>194757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HARRY POTTER AND THE HALF BLOOD PRINCE</v>
      </c>
      <c r="D24" s="4" t="str">
        <f>'WEEKLY COMPETITIVE REPORT'!D24</f>
        <v>WB</v>
      </c>
      <c r="E24" s="4" t="str">
        <f>'WEEKLY COMPETITIVE REPORT'!E24</f>
        <v>Blitz</v>
      </c>
      <c r="F24" s="38">
        <f>'WEEKLY COMPETITIVE REPORT'!F24</f>
        <v>9</v>
      </c>
      <c r="G24" s="38">
        <f>'WEEKLY COMPETITIVE REPORT'!G24</f>
        <v>10</v>
      </c>
      <c r="H24" s="15">
        <f>'WEEKLY COMPETITIVE REPORT'!H24/X4</f>
        <v>3616.7700029524653</v>
      </c>
      <c r="I24" s="15">
        <f>'WEEKLY COMPETITIVE REPORT'!I24/X4</f>
        <v>5023.619722468261</v>
      </c>
      <c r="J24" s="23">
        <f>'WEEKLY COMPETITIVE REPORT'!J24</f>
        <v>593</v>
      </c>
      <c r="K24" s="23">
        <f>'WEEKLY COMPETITIVE REPORT'!K24</f>
        <v>741</v>
      </c>
      <c r="L24" s="65">
        <f>'WEEKLY COMPETITIVE REPORT'!L24</f>
        <v>-28.00470173376432</v>
      </c>
      <c r="M24" s="15">
        <f t="shared" si="3"/>
        <v>361.67700029524656</v>
      </c>
      <c r="N24" s="38">
        <f>'WEEKLY COMPETITIVE REPORT'!N24</f>
        <v>10</v>
      </c>
      <c r="O24" s="15">
        <f>'WEEKLY COMPETITIVE REPORT'!O24/X4</f>
        <v>6006.790670209625</v>
      </c>
      <c r="P24" s="15">
        <f>'WEEKLY COMPETITIVE REPORT'!P24/X4</f>
        <v>6219.368172423974</v>
      </c>
      <c r="Q24" s="23">
        <f>'WEEKLY COMPETITIVE REPORT'!Q24</f>
        <v>1058</v>
      </c>
      <c r="R24" s="23">
        <f>'WEEKLY COMPETITIVE REPORT'!R24</f>
        <v>934</v>
      </c>
      <c r="S24" s="65">
        <f>'WEEKLY COMPETITIVE REPORT'!S24</f>
        <v>-3.4179919297412766</v>
      </c>
      <c r="T24" s="15">
        <f>'WEEKLY COMPETITIVE REPORT'!T24/X4</f>
        <v>355879.83466194273</v>
      </c>
      <c r="U24" s="15">
        <f t="shared" si="4"/>
        <v>600.6790670209625</v>
      </c>
      <c r="V24" s="26">
        <f t="shared" si="5"/>
        <v>361886.62533215235</v>
      </c>
      <c r="W24" s="23">
        <f>'WEEKLY COMPETITIVE REPORT'!W24</f>
        <v>61609</v>
      </c>
      <c r="X24" s="57">
        <f>'WEEKLY COMPETITIVE REPORT'!X24</f>
        <v>62667</v>
      </c>
    </row>
    <row r="25" spans="1:24" ht="12.75">
      <c r="A25" s="51">
        <v>12</v>
      </c>
      <c r="B25" s="4">
        <f>'WEEKLY COMPETITIVE REPORT'!B25</f>
        <v>11</v>
      </c>
      <c r="C25" s="4" t="str">
        <f>'WEEKLY COMPETITIVE REPORT'!C25</f>
        <v>HANGOVER</v>
      </c>
      <c r="D25" s="4" t="str">
        <f>'WEEKLY COMPETITIVE REPORT'!D25</f>
        <v>WB</v>
      </c>
      <c r="E25" s="4" t="str">
        <f>'WEEKLY COMPETITIVE REPORT'!E25</f>
        <v>Blitz</v>
      </c>
      <c r="F25" s="38">
        <f>'WEEKLY COMPETITIVE REPORT'!F25</f>
        <v>14</v>
      </c>
      <c r="G25" s="38">
        <f>'WEEKLY COMPETITIVE REPORT'!G25</f>
        <v>6</v>
      </c>
      <c r="H25" s="15">
        <f>'WEEKLY COMPETITIVE REPORT'!H25/X4</f>
        <v>2825.509300265722</v>
      </c>
      <c r="I25" s="15">
        <f>'WEEKLY COMPETITIVE REPORT'!I25/X4</f>
        <v>4089.164452317685</v>
      </c>
      <c r="J25" s="23">
        <f>'WEEKLY COMPETITIVE REPORT'!J25</f>
        <v>413</v>
      </c>
      <c r="K25" s="23">
        <f>'WEEKLY COMPETITIVE REPORT'!K25</f>
        <v>599</v>
      </c>
      <c r="L25" s="65">
        <f>'WEEKLY COMPETITIVE REPORT'!L25</f>
        <v>-30.902527075812273</v>
      </c>
      <c r="M25" s="15">
        <f t="shared" si="3"/>
        <v>470.91821671095363</v>
      </c>
      <c r="N25" s="38">
        <f>'WEEKLY COMPETITIVE REPORT'!N25</f>
        <v>6</v>
      </c>
      <c r="O25" s="15">
        <f>'WEEKLY COMPETITIVE REPORT'!O25/X4</f>
        <v>3963.684676705049</v>
      </c>
      <c r="P25" s="15">
        <f>'WEEKLY COMPETITIVE REPORT'!P25/X4</f>
        <v>5262.769412459404</v>
      </c>
      <c r="Q25" s="23">
        <f>'WEEKLY COMPETITIVE REPORT'!Q25</f>
        <v>599</v>
      </c>
      <c r="R25" s="23">
        <f>'WEEKLY COMPETITIVE REPORT'!R25</f>
        <v>787</v>
      </c>
      <c r="S25" s="65">
        <f>'WEEKLY COMPETITIVE REPORT'!S25</f>
        <v>-24.684431977559612</v>
      </c>
      <c r="T25" s="15">
        <f>'WEEKLY COMPETITIVE REPORT'!T25/X4</f>
        <v>357212.8727487452</v>
      </c>
      <c r="U25" s="15">
        <f t="shared" si="4"/>
        <v>660.6141127841748</v>
      </c>
      <c r="V25" s="26">
        <f t="shared" si="5"/>
        <v>361176.55742545024</v>
      </c>
      <c r="W25" s="23">
        <f>'WEEKLY COMPETITIVE REPORT'!W25</f>
        <v>59514</v>
      </c>
      <c r="X25" s="57">
        <f>'WEEKLY COMPETITIVE REPORT'!X25</f>
        <v>60113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GENOVA</v>
      </c>
      <c r="D26" s="4" t="str">
        <f>'WEEKLY COMPETITIVE REPORT'!D26</f>
        <v>INDEP</v>
      </c>
      <c r="E26" s="4" t="str">
        <f>'WEEKLY COMPETITIVE REPORT'!E26</f>
        <v>Blitz</v>
      </c>
      <c r="F26" s="38">
        <f>'WEEKLY COMPETITIVE REPORT'!F26</f>
        <v>2</v>
      </c>
      <c r="G26" s="38">
        <f>'WEEKLY COMPETITIVE REPORT'!G26</f>
        <v>1</v>
      </c>
      <c r="H26" s="15">
        <f>'WEEKLY COMPETITIVE REPORT'!H26/X4</f>
        <v>1319.7519929140833</v>
      </c>
      <c r="I26" s="15">
        <f>'WEEKLY COMPETITIVE REPORT'!I26/X4</f>
        <v>2484.499557130204</v>
      </c>
      <c r="J26" s="23">
        <f>'WEEKLY COMPETITIVE REPORT'!J26</f>
        <v>194</v>
      </c>
      <c r="K26" s="23">
        <f>'WEEKLY COMPETITIVE REPORT'!K26</f>
        <v>415</v>
      </c>
      <c r="L26" s="65">
        <f>'WEEKLY COMPETITIVE REPORT'!L26</f>
        <v>-46.88057040998217</v>
      </c>
      <c r="M26" s="15">
        <f t="shared" si="3"/>
        <v>1319.7519929140833</v>
      </c>
      <c r="N26" s="38">
        <f>'WEEKLY COMPETITIVE REPORT'!N26</f>
        <v>1</v>
      </c>
      <c r="O26" s="15">
        <f>'WEEKLY COMPETITIVE REPORT'!O26/X4</f>
        <v>2646.885149099498</v>
      </c>
      <c r="P26" s="15">
        <f>'WEEKLY COMPETITIVE REPORT'!P26/X4</f>
        <v>3786.5367581930914</v>
      </c>
      <c r="Q26" s="23">
        <f>'WEEKLY COMPETITIVE REPORT'!Q26</f>
        <v>396</v>
      </c>
      <c r="R26" s="23">
        <f>'WEEKLY COMPETITIVE REPORT'!R26</f>
        <v>618</v>
      </c>
      <c r="S26" s="65">
        <f>'WEEKLY COMPETITIVE REPORT'!S26</f>
        <v>-30.097465886939574</v>
      </c>
      <c r="T26" s="15">
        <f>'WEEKLY COMPETITIVE REPORT'!T26/X4</f>
        <v>4284.027162680838</v>
      </c>
      <c r="U26" s="15">
        <f t="shared" si="4"/>
        <v>2646.885149099498</v>
      </c>
      <c r="V26" s="26">
        <f t="shared" si="5"/>
        <v>6930.912311780336</v>
      </c>
      <c r="W26" s="23">
        <f>'WEEKLY COMPETITIVE REPORT'!W26</f>
        <v>888</v>
      </c>
      <c r="X26" s="57">
        <f>'WEEKLY COMPETITIVE REPORT'!X26</f>
        <v>1284</v>
      </c>
    </row>
    <row r="27" spans="1:24" ht="12.75" customHeight="1">
      <c r="A27" s="51">
        <v>14</v>
      </c>
      <c r="B27" s="4">
        <f>'WEEKLY COMPETITIVE REPORT'!B27</f>
        <v>14</v>
      </c>
      <c r="C27" s="4" t="str">
        <f>'WEEKLY COMPETITIVE REPORT'!C27</f>
        <v>TWO LOVERS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8</v>
      </c>
      <c r="G27" s="38">
        <f>'WEEKLY COMPETITIVE REPORT'!G27</f>
        <v>2</v>
      </c>
      <c r="H27" s="15">
        <f>'WEEKLY COMPETITIVE REPORT'!H27/X4</f>
        <v>1133.746678476528</v>
      </c>
      <c r="I27" s="15">
        <f>'WEEKLY COMPETITIVE REPORT'!I27/X17</f>
        <v>0.014305253481019754</v>
      </c>
      <c r="J27" s="23">
        <f>'WEEKLY COMPETITIVE REPORT'!J27</f>
        <v>164</v>
      </c>
      <c r="K27" s="23">
        <f>'WEEKLY COMPETITIVE REPORT'!K27</f>
        <v>134</v>
      </c>
      <c r="L27" s="65">
        <f>'WEEKLY COMPETITIVE REPORT'!L27</f>
        <v>20.376175548589345</v>
      </c>
      <c r="M27" s="15">
        <f t="shared" si="3"/>
        <v>566.873339238264</v>
      </c>
      <c r="N27" s="38">
        <f>'WEEKLY COMPETITIVE REPORT'!N27</f>
        <v>2</v>
      </c>
      <c r="O27" s="15">
        <f>'WEEKLY COMPETITIVE REPORT'!O27/X4</f>
        <v>1916.1499852376735</v>
      </c>
      <c r="P27" s="15">
        <f>'WEEKLY COMPETITIVE REPORT'!P27/X17</f>
        <v>0.02148030224892935</v>
      </c>
      <c r="Q27" s="23">
        <f>'WEEKLY COMPETITIVE REPORT'!Q27</f>
        <v>302</v>
      </c>
      <c r="R27" s="23">
        <f>'WEEKLY COMPETITIVE REPORT'!R27</f>
        <v>215</v>
      </c>
      <c r="S27" s="65">
        <f>'WEEKLY COMPETITIVE REPORT'!S27</f>
        <v>35.49060542797494</v>
      </c>
      <c r="T27" s="15">
        <f>'WEEKLY COMPETITIVE REPORT'!T27/X17</f>
        <v>0.4335298997735375</v>
      </c>
      <c r="U27" s="15">
        <f t="shared" si="4"/>
        <v>958.0749926188367</v>
      </c>
      <c r="V27" s="26">
        <f t="shared" si="5"/>
        <v>1916.583515137447</v>
      </c>
      <c r="W27" s="23">
        <f>'WEEKLY COMPETITIVE REPORT'!W27</f>
        <v>4304</v>
      </c>
      <c r="X27" s="57">
        <f>'WEEKLY COMPETITIVE REPORT'!X27</f>
        <v>4606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BRUNO</v>
      </c>
      <c r="D28" s="4" t="str">
        <f>'WEEKLY COMPETITIVE REPORT'!D28</f>
        <v>INDEP</v>
      </c>
      <c r="E28" s="4" t="str">
        <f>'WEEKLY COMPETITIVE REPORT'!E28</f>
        <v>Blitz</v>
      </c>
      <c r="F28" s="38">
        <f>'WEEKLY COMPETITIVE REPORT'!F28</f>
        <v>10</v>
      </c>
      <c r="G28" s="38">
        <f>'WEEKLY COMPETITIVE REPORT'!G28</f>
        <v>10</v>
      </c>
      <c r="H28" s="15">
        <f>'WEEKLY COMPETITIVE REPORT'!H28/X4</f>
        <v>1335.9905521110127</v>
      </c>
      <c r="I28" s="15">
        <f>'WEEKLY COMPETITIVE REPORT'!I28/X17</f>
        <v>0.028274176551043747</v>
      </c>
      <c r="J28" s="23">
        <f>'WEEKLY COMPETITIVE REPORT'!J28</f>
        <v>212</v>
      </c>
      <c r="K28" s="23">
        <f>'WEEKLY COMPETITIVE REPORT'!K28</f>
        <v>275</v>
      </c>
      <c r="L28" s="65">
        <f>'WEEKLY COMPETITIVE REPORT'!L28</f>
        <v>-28.231562252180808</v>
      </c>
      <c r="M28" s="15">
        <f t="shared" si="3"/>
        <v>133.59905521110127</v>
      </c>
      <c r="N28" s="38">
        <f>'WEEKLY COMPETITIVE REPORT'!N28</f>
        <v>10</v>
      </c>
      <c r="O28" s="15">
        <f>'WEEKLY COMPETITIVE REPORT'!O28/X4</f>
        <v>1724.2397401830528</v>
      </c>
      <c r="P28" s="15">
        <f>'WEEKLY COMPETITIVE REPORT'!P28/X17</f>
        <v>0.04172739299087423</v>
      </c>
      <c r="Q28" s="23">
        <f>'WEEKLY COMPETITIVE REPORT'!Q28</f>
        <v>274</v>
      </c>
      <c r="R28" s="23">
        <f>'WEEKLY COMPETITIVE REPORT'!R28</f>
        <v>418</v>
      </c>
      <c r="S28" s="65">
        <f>'WEEKLY COMPETITIVE REPORT'!S28</f>
        <v>-37.23804406233208</v>
      </c>
      <c r="T28" s="15">
        <f>'WEEKLY COMPETITIVE REPORT'!T28/X17</f>
        <v>5.996636695890042</v>
      </c>
      <c r="U28" s="15">
        <f t="shared" si="4"/>
        <v>172.42397401830527</v>
      </c>
      <c r="V28" s="26">
        <f t="shared" si="5"/>
        <v>1730.2363768789428</v>
      </c>
      <c r="W28" s="23">
        <f>'WEEKLY COMPETITIVE REPORT'!W28</f>
        <v>69459</v>
      </c>
      <c r="X28" s="57">
        <f>'WEEKLY COMPETITIVE REPORT'!X28</f>
        <v>69733</v>
      </c>
    </row>
    <row r="29" spans="1:24" ht="12.75">
      <c r="A29" s="51">
        <v>16</v>
      </c>
      <c r="B29" s="4">
        <f>'WEEKLY COMPETITIVE REPORT'!B29</f>
        <v>16</v>
      </c>
      <c r="C29" s="4" t="str">
        <f>'WEEKLY COMPETITIVE REPORT'!C29</f>
        <v>KILL SHOT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6</v>
      </c>
      <c r="G29" s="38">
        <f>'WEEKLY COMPETITIVE REPORT'!G29</f>
        <v>1</v>
      </c>
      <c r="H29" s="15">
        <f>'WEEKLY COMPETITIVE REPORT'!H29/X4</f>
        <v>152.05196338943017</v>
      </c>
      <c r="I29" s="15">
        <f>'WEEKLY COMPETITIVE REPORT'!I29/X17</f>
        <v>0.003856588712751407</v>
      </c>
      <c r="J29" s="23">
        <f>'WEEKLY COMPETITIVE REPORT'!J29</f>
        <v>21</v>
      </c>
      <c r="K29" s="23">
        <f>'WEEKLY COMPETITIVE REPORT'!K29</f>
        <v>35</v>
      </c>
      <c r="L29" s="65">
        <f>'WEEKLY COMPETITIVE REPORT'!L29</f>
        <v>-40.116279069767444</v>
      </c>
      <c r="M29" s="15">
        <f t="shared" si="3"/>
        <v>152.05196338943017</v>
      </c>
      <c r="N29" s="38">
        <f>'WEEKLY COMPETITIVE REPORT'!N29</f>
        <v>1</v>
      </c>
      <c r="O29" s="15">
        <f>'WEEKLY COMPETITIVE REPORT'!O29/X4</f>
        <v>224.38736344847948</v>
      </c>
      <c r="P29" s="15">
        <f>'WEEKLY COMPETITIVE REPORT'!P29/X17</f>
        <v>0.005089800219735869</v>
      </c>
      <c r="Q29" s="23">
        <f>'WEEKLY COMPETITIVE REPORT'!Q29</f>
        <v>32</v>
      </c>
      <c r="R29" s="23">
        <f>'WEEKLY COMPETITIVE REPORT'!R29</f>
        <v>47</v>
      </c>
      <c r="S29" s="65">
        <f>'WEEKLY COMPETITIVE REPORT'!S29</f>
        <v>-33.03964757709251</v>
      </c>
      <c r="T29" s="15">
        <f>'WEEKLY COMPETITIVE REPORT'!T29/X4</f>
        <v>6155.8901682905225</v>
      </c>
      <c r="U29" s="15">
        <f t="shared" si="4"/>
        <v>224.38736344847948</v>
      </c>
      <c r="V29" s="26">
        <f t="shared" si="5"/>
        <v>6380.277531739002</v>
      </c>
      <c r="W29" s="23">
        <f>'WEEKLY COMPETITIVE REPORT'!W29</f>
        <v>903</v>
      </c>
      <c r="X29" s="57">
        <f>'WEEKLY COMPETITIVE REPORT'!X29</f>
        <v>935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119</v>
      </c>
      <c r="H34" s="33">
        <f>SUM(H14:H33)</f>
        <v>193643.34219072928</v>
      </c>
      <c r="I34" s="32">
        <f>SUM(I14:I33)</f>
        <v>254194.02340678935</v>
      </c>
      <c r="J34" s="32">
        <f>SUM(J14:J33)</f>
        <v>27033</v>
      </c>
      <c r="K34" s="32">
        <f>SUM(K14:K33)</f>
        <v>35960</v>
      </c>
      <c r="L34" s="65">
        <f>'WEEKLY COMPETITIVE REPORT'!L34</f>
        <v>-24.87471865389132</v>
      </c>
      <c r="M34" s="33">
        <f>H34/G34</f>
        <v>1627.254976392683</v>
      </c>
      <c r="N34" s="41">
        <f>'WEEKLY COMPETITIVE REPORT'!N34</f>
        <v>119</v>
      </c>
      <c r="O34" s="32">
        <f>SUM(O14:O33)</f>
        <v>299229.40655447304</v>
      </c>
      <c r="P34" s="32">
        <f>SUM(P14:P33)</f>
        <v>367043.17429100006</v>
      </c>
      <c r="Q34" s="32">
        <f>SUM(Q14:Q33)</f>
        <v>45034</v>
      </c>
      <c r="R34" s="32">
        <f>SUM(R14:R33)</f>
        <v>54766</v>
      </c>
      <c r="S34" s="66">
        <f>O34/P34-100%</f>
        <v>-0.18475692367122665</v>
      </c>
      <c r="T34" s="32">
        <f>SUM(T14:T33)</f>
        <v>3280300.2004647944</v>
      </c>
      <c r="U34" s="33">
        <f>O34/N34</f>
        <v>2514.532828188849</v>
      </c>
      <c r="V34" s="32">
        <f>SUM(V14:V33)</f>
        <v>3579529.607019267</v>
      </c>
      <c r="W34" s="32">
        <f>SUM(W14:W33)</f>
        <v>585172</v>
      </c>
      <c r="X34" s="36">
        <f>SUM(X14:X33)</f>
        <v>630206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2008-07-03T16:27:44Z</cp:lastPrinted>
  <dcterms:created xsi:type="dcterms:W3CDTF">1998-07-08T11:15:35Z</dcterms:created>
  <dcterms:modified xsi:type="dcterms:W3CDTF">2009-09-17T12:23:19Z</dcterms:modified>
  <cp:category/>
  <cp:version/>
  <cp:contentType/>
  <cp:contentStatus/>
</cp:coreProperties>
</file>