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8300" windowHeight="105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<sst xmlns="http://schemas.openxmlformats.org/spreadsheetml/2006/main" count="245" uniqueCount="81">
  <si>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</si>
  <si>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</si>
  <si>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</si>
  <si>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</si>
  <si>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</si>
  <si>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</si>
  <si>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</si>
  <si>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</si>
  <si>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</si>
  <si>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</si>
  <si>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</si>
  <si>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</si>
  <si>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</si>
  <si>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</si>
  <si>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</si>
  <si>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</si>
  <si>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</si>
  <si>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</si>
  <si>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</si>
  <si>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</si>
  <si>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</si>
  <si>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</si>
  <si>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</si>
  <si>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</si>
  <si>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</si>
  <si>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</si>
  <si>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</si>
  <si>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</si>
  <si>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</si>
  <si>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</si>
  <si>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</si>
  <si>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</si>
  <si>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</si>
  <si>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</si>
  <si>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</si>
  <si>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</si>
  <si>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</si>
  <si>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</si>
  <si>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</si>
  <si>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</si>
  <si>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</si>
  <si>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</si>
  <si>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</si>
  <si>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</si>
  <si>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</si>
  <si>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</si>
  <si>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</si>
  <si>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</si>
  <si>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</si>
  <si>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</si>
  <si>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</si>
  <si>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</si>
  <si>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</si>
  <si>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</si>
  <si>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</si>
  <si>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</si>
  <si>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HARRY POTTER AND THE HALF BLOOD PRINCE</t>
  </si>
  <si>
    <t>THE PROPOSAL</t>
  </si>
  <si>
    <t>GHOSTS OF GIRLFRIENDS PAST</t>
  </si>
  <si>
    <t>G-FORCE</t>
  </si>
  <si>
    <t>INGLOURIOUS BASTERDS</t>
  </si>
  <si>
    <t>COCO AVANT CHANEL</t>
  </si>
  <si>
    <t>GARFIELD'S FUN FEST</t>
  </si>
  <si>
    <t>Kolosej</t>
  </si>
  <si>
    <t>THE FINAL DESTINATION</t>
  </si>
  <si>
    <t>UGLY TRUTH</t>
  </si>
  <si>
    <t>SONY</t>
  </si>
  <si>
    <t>PUBLIC ENEMIES</t>
  </si>
  <si>
    <t>GENOVA</t>
  </si>
  <si>
    <t>DISTRICT 9</t>
  </si>
  <si>
    <t>FUNNY PEOPLE</t>
  </si>
  <si>
    <t>REVANCHE</t>
  </si>
  <si>
    <t>UP</t>
  </si>
  <si>
    <t>02 - Oct</t>
  </si>
  <si>
    <t>04 - Oct</t>
  </si>
  <si>
    <t>01 - Oct</t>
  </si>
  <si>
    <t>07 - Oct</t>
  </si>
  <si>
    <t>SLOVENKA (domes)</t>
  </si>
  <si>
    <t>PAR</t>
  </si>
  <si>
    <t>ORPHAN</t>
  </si>
  <si>
    <t>G.I. JOE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</si>
</sst>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4" fontId="5" fillId="0" borderId="0" xfId="0" applyNumberFormat="1" applyFont="1" applyBorder="1" applyAlignment="1">
      <alignment horizontal="lef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35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0">
      <selection activeCell="S10" sqref="S1:S16384"/>
    </sheetView>
  </sheetViews>
  <sheetFormatPr defaultColWidth="9.140625" defaultRowHeight="12.75"/>
  <cols>
    <col min="1" max="2" width="4.7109375" style="0" customWidth="1"/>
    <col min="3" max="3" width="29.14062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hidden="1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89" t="s">
        <v>1</v>
      </c>
      <c r="D4" s="7"/>
      <c r="E4" s="9"/>
      <c r="F4" s="20" t="s">
        <v>2</v>
      </c>
      <c r="G4" s="21"/>
      <c r="H4" s="21"/>
      <c r="I4" s="21"/>
      <c r="J4" s="94" t="s">
        <v>73</v>
      </c>
      <c r="K4" s="21"/>
      <c r="L4" s="93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0.685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2" t="s">
        <v>75</v>
      </c>
      <c r="K5" s="8"/>
      <c r="L5" s="101" t="s">
        <v>76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40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87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87">
        <v>40091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5">
        <v>1</v>
      </c>
      <c r="B14" s="75">
        <v>1</v>
      </c>
      <c r="C14" s="4" t="s">
        <v>72</v>
      </c>
      <c r="D14" s="16" t="s">
        <v>51</v>
      </c>
      <c r="E14" s="16" t="s">
        <v>52</v>
      </c>
      <c r="F14" s="38">
        <v>2</v>
      </c>
      <c r="G14" s="38">
        <v>18</v>
      </c>
      <c r="H14" s="15">
        <v>28303</v>
      </c>
      <c r="I14" s="15">
        <v>25411</v>
      </c>
      <c r="J14" s="23">
        <v>5559</v>
      </c>
      <c r="K14" s="23">
        <v>5014</v>
      </c>
      <c r="L14" s="65">
        <f aca="true" t="shared" si="0" ref="L14:L30">(H14/I14*100)-100</f>
        <v>11.380898036283497</v>
      </c>
      <c r="M14" s="15">
        <f aca="true" t="shared" si="1" ref="M14:M33">H14/G14</f>
        <v>1572.388888888889</v>
      </c>
      <c r="N14" s="38">
        <v>18</v>
      </c>
      <c r="O14" s="97"/>
      <c r="P14" s="97"/>
      <c r="Q14" s="23"/>
      <c r="R14" s="23"/>
      <c r="S14" s="67" t="e">
        <f aca="true" t="shared" si="2" ref="S14:S30">(O14/P14*100)-100</f>
        <v>#DIV/0!</v>
      </c>
      <c r="T14" s="77"/>
      <c r="U14" s="15">
        <f aca="true" t="shared" si="3" ref="U14:U33">O14/N14</f>
        <v>0</v>
      </c>
      <c r="V14" s="77">
        <v>71303</v>
      </c>
      <c r="W14" s="105"/>
      <c r="X14" s="78">
        <v>15146</v>
      </c>
    </row>
    <row r="15" spans="1:24" ht="12.75">
      <c r="A15" s="75">
        <v>2</v>
      </c>
      <c r="B15" s="75">
        <v>2</v>
      </c>
      <c r="C15" s="4" t="s">
        <v>65</v>
      </c>
      <c r="D15" s="16" t="s">
        <v>66</v>
      </c>
      <c r="E15" s="16" t="s">
        <v>41</v>
      </c>
      <c r="F15" s="38">
        <v>5</v>
      </c>
      <c r="G15" s="38">
        <v>7</v>
      </c>
      <c r="H15" s="15">
        <v>14638</v>
      </c>
      <c r="I15" s="15">
        <v>16766</v>
      </c>
      <c r="J15" s="82">
        <v>3326</v>
      </c>
      <c r="K15" s="82">
        <v>3746</v>
      </c>
      <c r="L15" s="65">
        <f t="shared" si="0"/>
        <v>-12.692353572706665</v>
      </c>
      <c r="M15" s="15">
        <f t="shared" si="1"/>
        <v>2091.1428571428573</v>
      </c>
      <c r="N15" s="76">
        <v>7</v>
      </c>
      <c r="O15" s="90"/>
      <c r="P15" s="15"/>
      <c r="Q15" s="90"/>
      <c r="R15" s="15"/>
      <c r="S15" s="67" t="e">
        <f t="shared" si="2"/>
        <v>#DIV/0!</v>
      </c>
      <c r="T15" s="79"/>
      <c r="U15" s="15">
        <f t="shared" si="3"/>
        <v>0</v>
      </c>
      <c r="V15" s="79">
        <v>166642</v>
      </c>
      <c r="W15" s="79"/>
      <c r="X15" s="80">
        <v>39577</v>
      </c>
    </row>
    <row r="16" spans="1:24" ht="12.75">
      <c r="A16" s="75">
        <v>3</v>
      </c>
      <c r="B16" s="75">
        <v>3</v>
      </c>
      <c r="C16" s="4" t="s">
        <v>64</v>
      </c>
      <c r="D16" s="16" t="s">
        <v>42</v>
      </c>
      <c r="E16" s="16" t="s">
        <v>43</v>
      </c>
      <c r="F16" s="38">
        <v>5</v>
      </c>
      <c r="G16" s="38">
        <v>10</v>
      </c>
      <c r="H16" s="25">
        <v>9657</v>
      </c>
      <c r="I16" s="25">
        <v>12166</v>
      </c>
      <c r="J16" s="88">
        <v>1509</v>
      </c>
      <c r="K16" s="88">
        <v>2048</v>
      </c>
      <c r="L16" s="65">
        <f t="shared" si="0"/>
        <v>-20.62304783823771</v>
      </c>
      <c r="M16" s="15">
        <f t="shared" si="1"/>
        <v>965.7</v>
      </c>
      <c r="N16" s="39">
        <v>10</v>
      </c>
      <c r="O16" s="90"/>
      <c r="P16" s="90"/>
      <c r="Q16" s="15"/>
      <c r="R16" s="15"/>
      <c r="S16" s="67" t="e">
        <f t="shared" si="2"/>
        <v>#DIV/0!</v>
      </c>
      <c r="T16" s="79"/>
      <c r="U16" s="15">
        <f t="shared" si="3"/>
        <v>0</v>
      </c>
      <c r="V16" s="79">
        <v>170070</v>
      </c>
      <c r="W16" s="81"/>
      <c r="X16" s="80">
        <v>30299</v>
      </c>
    </row>
    <row r="17" spans="1:24" ht="12.75">
      <c r="A17" s="75">
        <v>4</v>
      </c>
      <c r="B17" s="75">
        <v>4</v>
      </c>
      <c r="C17" s="4" t="s">
        <v>60</v>
      </c>
      <c r="D17" s="16" t="s">
        <v>53</v>
      </c>
      <c r="E17" s="16" t="s">
        <v>35</v>
      </c>
      <c r="F17" s="38">
        <v>7</v>
      </c>
      <c r="G17" s="38">
        <v>7</v>
      </c>
      <c r="H17" s="25">
        <v>6314</v>
      </c>
      <c r="I17" s="25">
        <v>9039</v>
      </c>
      <c r="J17" s="98">
        <v>1194</v>
      </c>
      <c r="K17" s="98">
        <v>1889</v>
      </c>
      <c r="L17" s="65">
        <f t="shared" si="0"/>
        <v>-30.147140170372836</v>
      </c>
      <c r="M17" s="15">
        <f t="shared" si="1"/>
        <v>902</v>
      </c>
      <c r="N17" s="76">
        <v>7</v>
      </c>
      <c r="O17" s="15"/>
      <c r="P17" s="15"/>
      <c r="Q17" s="15"/>
      <c r="R17" s="15"/>
      <c r="S17" s="67" t="e">
        <f t="shared" si="2"/>
        <v>#DIV/0!</v>
      </c>
      <c r="T17" s="103"/>
      <c r="U17" s="15">
        <f t="shared" si="3"/>
        <v>0</v>
      </c>
      <c r="V17" s="79">
        <v>232568</v>
      </c>
      <c r="W17" s="102"/>
      <c r="X17" s="80">
        <v>52841</v>
      </c>
    </row>
    <row r="18" spans="1:24" ht="13.5" customHeight="1">
      <c r="A18" s="75">
        <v>5</v>
      </c>
      <c r="B18" s="75">
        <v>5</v>
      </c>
      <c r="C18" s="4" t="s">
        <v>67</v>
      </c>
      <c r="D18" s="16" t="s">
        <v>53</v>
      </c>
      <c r="E18" s="16" t="s">
        <v>35</v>
      </c>
      <c r="F18" s="38">
        <v>4</v>
      </c>
      <c r="G18" s="38">
        <v>8</v>
      </c>
      <c r="H18" s="25">
        <v>6751</v>
      </c>
      <c r="I18" s="25">
        <v>8815</v>
      </c>
      <c r="J18" s="15">
        <v>1439</v>
      </c>
      <c r="K18" s="15">
        <v>1911</v>
      </c>
      <c r="L18" s="65">
        <f t="shared" si="0"/>
        <v>-23.414634146341456</v>
      </c>
      <c r="M18" s="15">
        <f t="shared" si="1"/>
        <v>843.875</v>
      </c>
      <c r="N18" s="76">
        <v>8</v>
      </c>
      <c r="O18" s="90"/>
      <c r="P18" s="90"/>
      <c r="Q18" s="15"/>
      <c r="R18" s="15"/>
      <c r="S18" s="67" t="e">
        <f t="shared" si="2"/>
        <v>#DIV/0!</v>
      </c>
      <c r="T18" s="79"/>
      <c r="U18" s="15">
        <f t="shared" si="3"/>
        <v>0</v>
      </c>
      <c r="V18" s="79">
        <v>72974</v>
      </c>
      <c r="W18" s="81"/>
      <c r="X18" s="80">
        <v>17292</v>
      </c>
    </row>
    <row r="19" spans="1:24" ht="12.75">
      <c r="A19" s="75">
        <v>6</v>
      </c>
      <c r="B19" s="75">
        <v>6</v>
      </c>
      <c r="C19" s="4" t="s">
        <v>69</v>
      </c>
      <c r="D19" s="16" t="s">
        <v>47</v>
      </c>
      <c r="E19" s="16" t="s">
        <v>41</v>
      </c>
      <c r="F19" s="38">
        <v>3</v>
      </c>
      <c r="G19" s="38">
        <v>4</v>
      </c>
      <c r="H19" s="25">
        <v>3044</v>
      </c>
      <c r="I19" s="25">
        <v>5730</v>
      </c>
      <c r="J19" s="15">
        <v>653</v>
      </c>
      <c r="K19" s="15">
        <v>1208</v>
      </c>
      <c r="L19" s="65">
        <f t="shared" si="0"/>
        <v>-46.876090750436305</v>
      </c>
      <c r="M19" s="15">
        <f t="shared" si="1"/>
        <v>761</v>
      </c>
      <c r="N19" s="76">
        <v>4</v>
      </c>
      <c r="O19" s="15"/>
      <c r="P19" s="15"/>
      <c r="Q19" s="15"/>
      <c r="R19" s="15"/>
      <c r="S19" s="67" t="e">
        <f t="shared" si="2"/>
        <v>#DIV/0!</v>
      </c>
      <c r="T19" s="79"/>
      <c r="U19" s="15">
        <f t="shared" si="3"/>
        <v>0</v>
      </c>
      <c r="V19" s="79">
        <v>22578</v>
      </c>
      <c r="W19" s="70"/>
      <c r="X19" s="80">
        <v>5066</v>
      </c>
    </row>
    <row r="20" spans="1:24" ht="12.75">
      <c r="A20" s="75">
        <v>7</v>
      </c>
      <c r="B20" s="75">
        <v>7</v>
      </c>
      <c r="C20" s="4" t="s">
        <v>70</v>
      </c>
      <c r="D20" s="16" t="s">
        <v>53</v>
      </c>
      <c r="E20" s="16" t="s">
        <v>35</v>
      </c>
      <c r="F20" s="38">
        <v>3</v>
      </c>
      <c r="G20" s="38">
        <v>6</v>
      </c>
      <c r="H20" s="25">
        <v>5484</v>
      </c>
      <c r="I20" s="25">
        <v>5253</v>
      </c>
      <c r="J20" s="25">
        <v>1162</v>
      </c>
      <c r="K20" s="25">
        <v>1166</v>
      </c>
      <c r="L20" s="65">
        <f t="shared" si="0"/>
        <v>4.397487150199879</v>
      </c>
      <c r="M20" s="15">
        <f t="shared" si="1"/>
        <v>914</v>
      </c>
      <c r="N20" s="76">
        <v>6</v>
      </c>
      <c r="O20" s="15"/>
      <c r="P20" s="15"/>
      <c r="Q20" s="15"/>
      <c r="R20" s="15"/>
      <c r="S20" s="67" t="e">
        <f t="shared" si="2"/>
        <v>#DIV/0!</v>
      </c>
      <c r="T20" s="79"/>
      <c r="U20" s="15">
        <f t="shared" si="3"/>
        <v>0</v>
      </c>
      <c r="V20" s="79">
        <v>24280</v>
      </c>
      <c r="W20" s="81"/>
      <c r="X20" s="80">
        <v>5729</v>
      </c>
    </row>
    <row r="21" spans="1:24" ht="12.75">
      <c r="A21" s="75">
        <v>8</v>
      </c>
      <c r="B21" s="75">
        <v>8</v>
      </c>
      <c r="C21" s="4" t="s">
        <v>61</v>
      </c>
      <c r="D21" s="16" t="s">
        <v>47</v>
      </c>
      <c r="E21" s="16" t="s">
        <v>41</v>
      </c>
      <c r="F21" s="38">
        <v>6</v>
      </c>
      <c r="G21" s="38">
        <v>4</v>
      </c>
      <c r="H21" s="15">
        <v>3530</v>
      </c>
      <c r="I21" s="15">
        <v>3799</v>
      </c>
      <c r="J21" s="91">
        <v>761</v>
      </c>
      <c r="K21" s="91">
        <v>816</v>
      </c>
      <c r="L21" s="65">
        <f t="shared" si="0"/>
        <v>-7.080810739668337</v>
      </c>
      <c r="M21" s="15">
        <f t="shared" si="1"/>
        <v>882.5</v>
      </c>
      <c r="N21" s="76">
        <v>4</v>
      </c>
      <c r="O21" s="15"/>
      <c r="P21" s="15"/>
      <c r="Q21" s="15"/>
      <c r="R21" s="15"/>
      <c r="S21" s="67" t="e">
        <f t="shared" si="2"/>
        <v>#DIV/0!</v>
      </c>
      <c r="T21" s="79"/>
      <c r="U21" s="15">
        <f t="shared" si="3"/>
        <v>0</v>
      </c>
      <c r="V21" s="79">
        <v>63540</v>
      </c>
      <c r="W21" s="81"/>
      <c r="X21" s="80">
        <v>15738</v>
      </c>
    </row>
    <row r="22" spans="1:24" ht="12.75">
      <c r="A22" s="75">
        <v>9</v>
      </c>
      <c r="B22" s="75">
        <v>9</v>
      </c>
      <c r="C22" s="4" t="s">
        <v>62</v>
      </c>
      <c r="D22" s="16" t="s">
        <v>47</v>
      </c>
      <c r="E22" s="16" t="s">
        <v>63</v>
      </c>
      <c r="F22" s="38">
        <v>6</v>
      </c>
      <c r="G22" s="38">
        <v>5</v>
      </c>
      <c r="H22" s="15"/>
      <c r="I22" s="15">
        <v>2483</v>
      </c>
      <c r="J22" s="15"/>
      <c r="K22" s="15">
        <v>587</v>
      </c>
      <c r="L22" s="65">
        <f t="shared" si="0"/>
        <v>-100</v>
      </c>
      <c r="M22" s="15">
        <f t="shared" si="1"/>
        <v>0</v>
      </c>
      <c r="N22" s="39">
        <v>5</v>
      </c>
      <c r="O22" s="15"/>
      <c r="P22" s="15"/>
      <c r="Q22" s="15"/>
      <c r="R22" s="15"/>
      <c r="S22" s="67" t="e">
        <f t="shared" si="2"/>
        <v>#DIV/0!</v>
      </c>
      <c r="T22" s="79"/>
      <c r="U22" s="15">
        <f t="shared" si="3"/>
        <v>0</v>
      </c>
      <c r="V22" s="79">
        <v>72167</v>
      </c>
      <c r="W22" s="102"/>
      <c r="X22" s="80">
        <v>18678</v>
      </c>
    </row>
    <row r="23" spans="1:24" ht="12.75">
      <c r="A23" s="75">
        <v>10</v>
      </c>
      <c r="B23" s="75">
        <v>10</v>
      </c>
      <c r="C23" s="4" t="s">
        <v>57</v>
      </c>
      <c r="D23" s="16" t="s">
        <v>51</v>
      </c>
      <c r="E23" s="16" t="s">
        <v>52</v>
      </c>
      <c r="F23" s="38">
        <v>10</v>
      </c>
      <c r="G23" s="38">
        <v>8</v>
      </c>
      <c r="H23" s="15">
        <v>1876</v>
      </c>
      <c r="I23" s="15">
        <v>1808</v>
      </c>
      <c r="J23" s="15">
        <v>383</v>
      </c>
      <c r="K23" s="15">
        <v>366</v>
      </c>
      <c r="L23" s="65">
        <f t="shared" si="0"/>
        <v>3.761061946902643</v>
      </c>
      <c r="M23" s="15">
        <f t="shared" si="1"/>
        <v>234.5</v>
      </c>
      <c r="N23" s="39">
        <v>8</v>
      </c>
      <c r="O23" s="15"/>
      <c r="P23" s="15"/>
      <c r="Q23" s="15"/>
      <c r="R23" s="15"/>
      <c r="S23" s="67" t="e">
        <f t="shared" si="2"/>
        <v>#DIV/0!</v>
      </c>
      <c r="T23" s="79"/>
      <c r="U23" s="15">
        <f t="shared" si="3"/>
        <v>0</v>
      </c>
      <c r="V23" s="79">
        <v>255889</v>
      </c>
      <c r="W23" s="81"/>
      <c r="X23" s="80">
        <v>63592</v>
      </c>
    </row>
    <row r="24" spans="1:24" ht="12.75">
      <c r="A24" s="75">
        <v>11</v>
      </c>
      <c r="B24" s="75">
        <v>11</v>
      </c>
      <c r="C24" s="4" t="s">
        <v>59</v>
      </c>
      <c r="D24" s="16" t="s">
        <v>51</v>
      </c>
      <c r="E24" s="16" t="s">
        <v>52</v>
      </c>
      <c r="F24" s="38">
        <v>8</v>
      </c>
      <c r="G24" s="38">
        <v>13</v>
      </c>
      <c r="H24" s="98">
        <v>1831</v>
      </c>
      <c r="I24" s="98">
        <v>1443</v>
      </c>
      <c r="J24" s="104">
        <v>462</v>
      </c>
      <c r="K24" s="104">
        <v>355</v>
      </c>
      <c r="L24" s="65">
        <f t="shared" si="0"/>
        <v>26.888426888426892</v>
      </c>
      <c r="M24" s="15">
        <f t="shared" si="1"/>
        <v>140.84615384615384</v>
      </c>
      <c r="N24" s="76">
        <v>13</v>
      </c>
      <c r="O24" s="15"/>
      <c r="P24" s="15"/>
      <c r="Q24" s="15"/>
      <c r="R24" s="15"/>
      <c r="S24" s="67" t="e">
        <f t="shared" si="2"/>
        <v>#DIV/0!</v>
      </c>
      <c r="T24" s="79"/>
      <c r="U24" s="15">
        <f t="shared" si="3"/>
        <v>0</v>
      </c>
      <c r="V24" s="79">
        <v>132663</v>
      </c>
      <c r="W24" s="70"/>
      <c r="X24" s="80">
        <v>28092</v>
      </c>
    </row>
    <row r="25" spans="1:24" ht="12.75" customHeight="1">
      <c r="A25" s="75">
        <v>12</v>
      </c>
      <c r="B25" s="75">
        <v>12</v>
      </c>
      <c r="C25" s="4" t="s">
        <v>54</v>
      </c>
      <c r="D25" s="16" t="s">
        <v>42</v>
      </c>
      <c r="E25" s="16" t="s">
        <v>43</v>
      </c>
      <c r="F25" s="38">
        <v>17</v>
      </c>
      <c r="G25" s="38">
        <v>6</v>
      </c>
      <c r="H25" s="25">
        <v>1232</v>
      </c>
      <c r="I25" s="25">
        <v>1352</v>
      </c>
      <c r="J25" s="15">
        <v>266</v>
      </c>
      <c r="K25" s="15">
        <v>298</v>
      </c>
      <c r="L25" s="65">
        <f t="shared" si="0"/>
        <v>-8.875739644970409</v>
      </c>
      <c r="M25" s="15">
        <f t="shared" si="1"/>
        <v>205.33333333333334</v>
      </c>
      <c r="N25" s="76">
        <v>6</v>
      </c>
      <c r="O25" s="15"/>
      <c r="P25" s="15"/>
      <c r="Q25" s="15"/>
      <c r="R25" s="15"/>
      <c r="S25" s="67" t="e">
        <f t="shared" si="2"/>
        <v>#DIV/0!</v>
      </c>
      <c r="T25" s="79"/>
      <c r="U25" s="15">
        <f t="shared" si="3"/>
        <v>0</v>
      </c>
      <c r="V25" s="79">
        <v>249872</v>
      </c>
      <c r="W25" s="81"/>
      <c r="X25" s="80">
        <v>61299</v>
      </c>
    </row>
    <row r="26" spans="1:24" ht="12.75" customHeight="1">
      <c r="A26" s="75">
        <v>13</v>
      </c>
      <c r="B26" s="75">
        <v>13</v>
      </c>
      <c r="C26" s="4" t="s">
        <v>58</v>
      </c>
      <c r="D26" s="16" t="s">
        <v>47</v>
      </c>
      <c r="E26" s="16" t="s">
        <v>43</v>
      </c>
      <c r="F26" s="38">
        <v>9</v>
      </c>
      <c r="G26" s="38">
        <v>6</v>
      </c>
      <c r="H26" s="25">
        <v>907</v>
      </c>
      <c r="I26" s="25">
        <v>1044</v>
      </c>
      <c r="J26" s="25">
        <v>205</v>
      </c>
      <c r="K26" s="25">
        <v>228</v>
      </c>
      <c r="L26" s="65">
        <f t="shared" si="0"/>
        <v>-13.122605363984675</v>
      </c>
      <c r="M26" s="15">
        <f t="shared" si="1"/>
        <v>151.16666666666666</v>
      </c>
      <c r="N26" s="39">
        <v>6</v>
      </c>
      <c r="O26" s="15"/>
      <c r="P26" s="15"/>
      <c r="Q26" s="15"/>
      <c r="R26" s="15"/>
      <c r="S26" s="67" t="e">
        <f t="shared" si="2"/>
        <v>#DIV/0!</v>
      </c>
      <c r="T26" s="79"/>
      <c r="U26" s="15">
        <f t="shared" si="3"/>
        <v>0</v>
      </c>
      <c r="V26" s="79">
        <v>105893</v>
      </c>
      <c r="W26" s="81"/>
      <c r="X26" s="80">
        <v>25840</v>
      </c>
    </row>
    <row r="27" spans="1:24" ht="12.75">
      <c r="A27" s="75">
        <v>14</v>
      </c>
      <c r="B27" s="75">
        <v>14</v>
      </c>
      <c r="C27" s="4" t="s">
        <v>55</v>
      </c>
      <c r="D27" s="16" t="s">
        <v>46</v>
      </c>
      <c r="E27" s="16" t="s">
        <v>41</v>
      </c>
      <c r="F27" s="38">
        <v>14</v>
      </c>
      <c r="G27" s="38">
        <v>21</v>
      </c>
      <c r="H27" s="15">
        <v>822</v>
      </c>
      <c r="I27" s="15">
        <v>990</v>
      </c>
      <c r="J27" s="15">
        <v>177</v>
      </c>
      <c r="K27" s="15">
        <v>211</v>
      </c>
      <c r="L27" s="65">
        <f t="shared" si="0"/>
        <v>-16.96969696969697</v>
      </c>
      <c r="M27" s="15">
        <f t="shared" si="1"/>
        <v>39.142857142857146</v>
      </c>
      <c r="N27" s="39">
        <v>21</v>
      </c>
      <c r="O27" s="15"/>
      <c r="P27" s="15"/>
      <c r="Q27" s="15"/>
      <c r="R27" s="15"/>
      <c r="S27" s="67" t="e">
        <f t="shared" si="2"/>
        <v>#DIV/0!</v>
      </c>
      <c r="T27" s="25"/>
      <c r="U27" s="15">
        <f t="shared" si="3"/>
        <v>0</v>
      </c>
      <c r="V27" s="79">
        <v>909805</v>
      </c>
      <c r="W27" s="81"/>
      <c r="X27" s="80">
        <v>196615</v>
      </c>
    </row>
    <row r="28" spans="1:24" ht="12.75">
      <c r="A28" s="75">
        <v>15</v>
      </c>
      <c r="B28" s="75">
        <v>15</v>
      </c>
      <c r="C28" s="4" t="s">
        <v>56</v>
      </c>
      <c r="D28" s="16" t="s">
        <v>42</v>
      </c>
      <c r="E28" s="16" t="s">
        <v>43</v>
      </c>
      <c r="F28" s="38">
        <v>12</v>
      </c>
      <c r="G28" s="38">
        <v>10</v>
      </c>
      <c r="H28" s="25">
        <v>1217</v>
      </c>
      <c r="I28" s="25">
        <v>937</v>
      </c>
      <c r="J28" s="25">
        <v>301</v>
      </c>
      <c r="K28" s="25">
        <v>216</v>
      </c>
      <c r="L28" s="65">
        <f t="shared" si="0"/>
        <v>29.882604055496273</v>
      </c>
      <c r="M28" s="15">
        <f t="shared" si="1"/>
        <v>121.7</v>
      </c>
      <c r="N28" s="76">
        <v>10</v>
      </c>
      <c r="O28" s="90"/>
      <c r="P28" s="90"/>
      <c r="Q28" s="90"/>
      <c r="R28" s="90"/>
      <c r="S28" s="67" t="e">
        <f t="shared" si="2"/>
        <v>#DIV/0!</v>
      </c>
      <c r="T28" s="79"/>
      <c r="U28" s="15">
        <f t="shared" si="3"/>
        <v>0</v>
      </c>
      <c r="V28" s="79">
        <v>249499</v>
      </c>
      <c r="W28" s="25"/>
      <c r="X28" s="80">
        <v>63699</v>
      </c>
    </row>
    <row r="29" spans="1:24" ht="12.75">
      <c r="A29" s="75">
        <v>16</v>
      </c>
      <c r="B29" s="75" t="s">
        <v>44</v>
      </c>
      <c r="C29" s="4" t="s">
        <v>80</v>
      </c>
      <c r="D29" s="16" t="s">
        <v>78</v>
      </c>
      <c r="E29" s="16" t="s">
        <v>35</v>
      </c>
      <c r="F29" s="38">
        <v>1</v>
      </c>
      <c r="G29" s="38">
        <v>7</v>
      </c>
      <c r="H29" s="15">
        <v>9324</v>
      </c>
      <c r="I29" s="15"/>
      <c r="J29" s="25">
        <v>2081</v>
      </c>
      <c r="K29" s="25"/>
      <c r="L29" s="65"/>
      <c r="M29" s="15">
        <f t="shared" si="1"/>
        <v>1332</v>
      </c>
      <c r="N29" s="76">
        <v>7</v>
      </c>
      <c r="O29" s="15"/>
      <c r="P29" s="15"/>
      <c r="Q29" s="15"/>
      <c r="R29" s="15"/>
      <c r="S29" s="67" t="e">
        <f t="shared" si="2"/>
        <v>#DIV/0!</v>
      </c>
      <c r="T29" s="79"/>
      <c r="U29" s="15">
        <f t="shared" si="3"/>
        <v>0</v>
      </c>
      <c r="V29" s="79">
        <v>11586</v>
      </c>
      <c r="W29" s="81"/>
      <c r="X29" s="80">
        <v>2702</v>
      </c>
    </row>
    <row r="30" spans="1:24" ht="12.75">
      <c r="A30" s="75">
        <v>17</v>
      </c>
      <c r="B30" s="75">
        <v>17</v>
      </c>
      <c r="C30" s="4" t="s">
        <v>71</v>
      </c>
      <c r="D30" s="16" t="s">
        <v>47</v>
      </c>
      <c r="E30" s="16" t="s">
        <v>41</v>
      </c>
      <c r="F30" s="38">
        <v>2</v>
      </c>
      <c r="G30" s="38">
        <v>1</v>
      </c>
      <c r="H30" s="25">
        <v>182</v>
      </c>
      <c r="I30" s="25">
        <v>464</v>
      </c>
      <c r="J30" s="88">
        <v>36</v>
      </c>
      <c r="K30" s="88">
        <v>93</v>
      </c>
      <c r="L30" s="65">
        <f t="shared" si="0"/>
        <v>-60.775862068965516</v>
      </c>
      <c r="M30" s="15">
        <f t="shared" si="1"/>
        <v>182</v>
      </c>
      <c r="N30" s="76">
        <v>1</v>
      </c>
      <c r="O30" s="15"/>
      <c r="P30" s="15"/>
      <c r="Q30" s="15"/>
      <c r="R30" s="15"/>
      <c r="S30" s="67" t="e">
        <f t="shared" si="2"/>
        <v>#DIV/0!</v>
      </c>
      <c r="T30" s="79"/>
      <c r="U30" s="15">
        <f t="shared" si="3"/>
        <v>0</v>
      </c>
      <c r="V30" s="79">
        <v>1249</v>
      </c>
      <c r="W30" s="79"/>
      <c r="X30" s="80">
        <v>254</v>
      </c>
    </row>
    <row r="31" spans="1:24" ht="12.75">
      <c r="A31" s="75">
        <v>18</v>
      </c>
      <c r="B31" s="75">
        <v>18</v>
      </c>
      <c r="C31" s="4" t="s">
        <v>68</v>
      </c>
      <c r="D31" s="16" t="s">
        <v>47</v>
      </c>
      <c r="E31" s="16" t="s">
        <v>43</v>
      </c>
      <c r="F31" s="38">
        <v>5</v>
      </c>
      <c r="G31" s="38">
        <v>1</v>
      </c>
      <c r="H31" s="15">
        <v>113</v>
      </c>
      <c r="I31" s="15">
        <v>388</v>
      </c>
      <c r="J31" s="15">
        <v>32</v>
      </c>
      <c r="K31" s="15">
        <v>81</v>
      </c>
      <c r="L31" s="65">
        <f>(H31/I31*100)-100</f>
        <v>-70.87628865979381</v>
      </c>
      <c r="M31" s="15">
        <f t="shared" si="1"/>
        <v>113</v>
      </c>
      <c r="N31" s="76">
        <v>1</v>
      </c>
      <c r="O31" s="15"/>
      <c r="P31" s="15"/>
      <c r="Q31" s="15"/>
      <c r="R31" s="15"/>
      <c r="S31" s="67" t="e">
        <f>(O31/P31*100)-100</f>
        <v>#DIV/0!</v>
      </c>
      <c r="T31" s="82"/>
      <c r="U31" s="15">
        <f t="shared" si="3"/>
        <v>0</v>
      </c>
      <c r="V31" s="79">
        <v>8251</v>
      </c>
      <c r="W31" s="79"/>
      <c r="X31" s="80">
        <v>2030</v>
      </c>
    </row>
    <row r="32" spans="1:24" ht="12.75">
      <c r="A32" s="75">
        <v>19</v>
      </c>
      <c r="B32" s="75" t="s">
        <v>44</v>
      </c>
      <c r="C32" s="4" t="s">
        <v>79</v>
      </c>
      <c r="D32" s="16" t="s">
        <v>42</v>
      </c>
      <c r="E32" s="16" t="s">
        <v>43</v>
      </c>
      <c r="F32" s="38">
        <v>1</v>
      </c>
      <c r="G32" s="38">
        <v>6</v>
      </c>
      <c r="H32" s="25">
        <v>11202</v>
      </c>
      <c r="I32" s="25"/>
      <c r="J32" s="15">
        <v>2336</v>
      </c>
      <c r="K32" s="15"/>
      <c r="L32" s="65" t="e">
        <f>(H32/I32*100)-100</f>
        <v>#DIV/0!</v>
      </c>
      <c r="M32" s="15">
        <f t="shared" si="1"/>
        <v>1867</v>
      </c>
      <c r="N32" s="76">
        <v>6</v>
      </c>
      <c r="O32" s="15"/>
      <c r="P32" s="15"/>
      <c r="Q32" s="15"/>
      <c r="R32" s="15"/>
      <c r="S32" s="67" t="e">
        <f>(O32/P32*100)-100</f>
        <v>#DIV/0!</v>
      </c>
      <c r="T32" s="82"/>
      <c r="U32" s="15">
        <f t="shared" si="3"/>
        <v>0</v>
      </c>
      <c r="V32" s="79">
        <v>12045</v>
      </c>
      <c r="W32" s="79"/>
      <c r="X32" s="80">
        <v>2509</v>
      </c>
    </row>
    <row r="33" spans="1:24" ht="13.5" thickBot="1">
      <c r="A33" s="51">
        <v>20</v>
      </c>
      <c r="B33" s="75" t="s">
        <v>44</v>
      </c>
      <c r="C33" s="4" t="s">
        <v>77</v>
      </c>
      <c r="D33" s="16" t="s">
        <v>47</v>
      </c>
      <c r="E33" s="16" t="s">
        <v>48</v>
      </c>
      <c r="F33" s="38">
        <v>1</v>
      </c>
      <c r="G33" s="38">
        <v>7</v>
      </c>
      <c r="H33" s="15">
        <v>12211</v>
      </c>
      <c r="I33" s="15"/>
      <c r="J33" s="88">
        <v>2852</v>
      </c>
      <c r="K33" s="88"/>
      <c r="L33" s="65"/>
      <c r="M33" s="15">
        <f t="shared" si="1"/>
        <v>1744.4285714285713</v>
      </c>
      <c r="N33" s="95">
        <v>7</v>
      </c>
      <c r="O33" s="99"/>
      <c r="P33" s="99"/>
      <c r="Q33" s="96"/>
      <c r="R33" s="96"/>
      <c r="S33" s="67" t="e">
        <f>(O33/P33*100)-100</f>
        <v>#DIV/0!</v>
      </c>
      <c r="T33" s="86"/>
      <c r="U33" s="15">
        <f t="shared" si="3"/>
        <v>0</v>
      </c>
      <c r="V33" s="79">
        <v>14539</v>
      </c>
      <c r="W33" s="100"/>
      <c r="X33" s="80">
        <v>3464</v>
      </c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155</v>
      </c>
      <c r="H34" s="32">
        <f>SUM(H14:H33)</f>
        <v>118638</v>
      </c>
      <c r="I34" s="32">
        <v>96007</v>
      </c>
      <c r="J34" s="32">
        <f>SUM(J14:J33)</f>
        <v>24734</v>
      </c>
      <c r="K34" s="32">
        <v>20007</v>
      </c>
      <c r="L34" s="71">
        <f>(H34/I34*100)-100</f>
        <v>23.57223952420135</v>
      </c>
      <c r="M34" s="33">
        <f>H34/G34</f>
        <v>765.4064516129032</v>
      </c>
      <c r="N34" s="35">
        <f>SUM(N14:N33)</f>
        <v>155</v>
      </c>
      <c r="O34" s="32">
        <f>SUM(O14:O33)</f>
        <v>0</v>
      </c>
      <c r="P34" s="32"/>
      <c r="Q34" s="32">
        <f>SUM(Q14:Q33)</f>
        <v>0</v>
      </c>
      <c r="R34" s="32"/>
      <c r="S34" s="71" t="e">
        <f>(O34/P34*100)-100</f>
        <v>#DIV/0!</v>
      </c>
      <c r="T34" s="83">
        <f>SUM(T14:T33)</f>
        <v>0</v>
      </c>
      <c r="U34" s="33">
        <f>O34/N34</f>
        <v>0</v>
      </c>
      <c r="V34" s="85">
        <f>SUM(V14:V33)</f>
        <v>2847413</v>
      </c>
      <c r="W34" s="84">
        <f>SUM(W14:W33)</f>
        <v>0</v>
      </c>
      <c r="X34" s="36">
        <f>SUM(X14:X33)</f>
        <v>650462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02 -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0.685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01 -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40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40091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UP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2</v>
      </c>
      <c r="G14" s="38">
        <f>'WEEKLY COMPETITIVE REPORT'!G14</f>
        <v>18</v>
      </c>
      <c r="H14" s="15">
        <f>'WEEKLY COMPETITIVE REPORT'!H14/X4</f>
        <v>41318.24817518248</v>
      </c>
      <c r="I14" s="15">
        <f>'WEEKLY COMPETITIVE REPORT'!I14/X4</f>
        <v>37096.3503649635</v>
      </c>
      <c r="J14" s="23">
        <f>'WEEKLY COMPETITIVE REPORT'!J14</f>
        <v>5559</v>
      </c>
      <c r="K14" s="23">
        <f>'WEEKLY COMPETITIVE REPORT'!K14</f>
        <v>5014</v>
      </c>
      <c r="L14" s="65">
        <f>'WEEKLY COMPETITIVE REPORT'!L14</f>
        <v>11.380898036283497</v>
      </c>
      <c r="M14" s="15">
        <f aca="true" t="shared" si="0" ref="M14:M20">H14/G14</f>
        <v>2295.4582319545825</v>
      </c>
      <c r="N14" s="38">
        <f>'WEEKLY COMPETITIVE REPORT'!N14</f>
        <v>18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104091.9708029197</v>
      </c>
      <c r="W14" s="23">
        <f>'WEEKLY COMPETITIVE REPORT'!W14</f>
        <v>0</v>
      </c>
      <c r="X14" s="57">
        <f>'WEEKLY COMPETITIVE REPORT'!X14</f>
        <v>15146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UGLY TRUTH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5</v>
      </c>
      <c r="G15" s="38">
        <f>'WEEKLY COMPETITIVE REPORT'!G15</f>
        <v>7</v>
      </c>
      <c r="H15" s="15">
        <f>'WEEKLY COMPETITIVE REPORT'!H15/X4</f>
        <v>21369.34306569343</v>
      </c>
      <c r="I15" s="15">
        <f>'WEEKLY COMPETITIVE REPORT'!I15/X4</f>
        <v>24475.912408759123</v>
      </c>
      <c r="J15" s="23">
        <f>'WEEKLY COMPETITIVE REPORT'!J15</f>
        <v>3326</v>
      </c>
      <c r="K15" s="23">
        <f>'WEEKLY COMPETITIVE REPORT'!K15</f>
        <v>3746</v>
      </c>
      <c r="L15" s="65">
        <f>'WEEKLY COMPETITIVE REPORT'!L15</f>
        <v>-12.692353572706665</v>
      </c>
      <c r="M15" s="15">
        <f t="shared" si="0"/>
        <v>3052.7632950990615</v>
      </c>
      <c r="N15" s="38">
        <f>'WEEKLY COMPETITIVE REPORT'!N15</f>
        <v>7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REPORT'!S15</f>
        <v>#DIV/0!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243272.9927007299</v>
      </c>
      <c r="W15" s="23">
        <f>'WEEKLY COMPETITIVE REPORT'!W15</f>
        <v>0</v>
      </c>
      <c r="X15" s="57">
        <f>'WEEKLY COMPETITIVE REPORT'!X15</f>
        <v>39577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THE FINAL DESTINATION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5</v>
      </c>
      <c r="G16" s="38">
        <f>'WEEKLY COMPETITIVE REPORT'!G16</f>
        <v>10</v>
      </c>
      <c r="H16" s="15">
        <f>'WEEKLY COMPETITIVE REPORT'!H16/X4</f>
        <v>14097.8102189781</v>
      </c>
      <c r="I16" s="15">
        <f>'WEEKLY COMPETITIVE REPORT'!I16/X4</f>
        <v>17760.583941605837</v>
      </c>
      <c r="J16" s="23">
        <f>'WEEKLY COMPETITIVE REPORT'!J16</f>
        <v>1509</v>
      </c>
      <c r="K16" s="23">
        <f>'WEEKLY COMPETITIVE REPORT'!K16</f>
        <v>2048</v>
      </c>
      <c r="L16" s="65">
        <f>'WEEKLY COMPETITIVE REPORT'!L16</f>
        <v>-20.62304783823771</v>
      </c>
      <c r="M16" s="15">
        <f t="shared" si="0"/>
        <v>1409.78102189781</v>
      </c>
      <c r="N16" s="38">
        <f>'WEEKLY COMPETITIVE REPORT'!N16</f>
        <v>10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REPORT'!S16</f>
        <v>#DIV/0!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248277.37226277372</v>
      </c>
      <c r="W16" s="23">
        <f>'WEEKLY COMPETITIVE REPORT'!W16</f>
        <v>0</v>
      </c>
      <c r="X16" s="57">
        <f>'WEEKLY COMPETITIVE REPORT'!X16</f>
        <v>30299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INGLOURIOUS BASTERDS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7</v>
      </c>
      <c r="G17" s="38">
        <f>'WEEKLY COMPETITIVE REPORT'!G17</f>
        <v>7</v>
      </c>
      <c r="H17" s="15">
        <f>'WEEKLY COMPETITIVE REPORT'!H17/X4</f>
        <v>9217.518248175182</v>
      </c>
      <c r="I17" s="15">
        <f>'WEEKLY COMPETITIVE REPORT'!I17/X4</f>
        <v>13195.620437956204</v>
      </c>
      <c r="J17" s="23">
        <f>'WEEKLY COMPETITIVE REPORT'!J17</f>
        <v>1194</v>
      </c>
      <c r="K17" s="23">
        <f>'WEEKLY COMPETITIVE REPORT'!K17</f>
        <v>1889</v>
      </c>
      <c r="L17" s="65">
        <f>'WEEKLY COMPETITIVE REPORT'!L17</f>
        <v>-30.147140170372836</v>
      </c>
      <c r="M17" s="15">
        <f t="shared" si="0"/>
        <v>1316.7883211678832</v>
      </c>
      <c r="N17" s="38">
        <f>'WEEKLY COMPETITIVE REPORT'!N17</f>
        <v>7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339515.32846715325</v>
      </c>
      <c r="W17" s="23">
        <f>'WEEKLY COMPETITIVE REPORT'!W17</f>
        <v>0</v>
      </c>
      <c r="X17" s="57">
        <f>'WEEKLY COMPETITIVE REPORT'!X17</f>
        <v>52841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PUBLIC ENEMIES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4</v>
      </c>
      <c r="G18" s="38">
        <f>'WEEKLY COMPETITIVE REPORT'!G18</f>
        <v>8</v>
      </c>
      <c r="H18" s="15">
        <f>'WEEKLY COMPETITIVE REPORT'!H18/X4</f>
        <v>9855.474452554743</v>
      </c>
      <c r="I18" s="15">
        <f>'WEEKLY COMPETITIVE REPORT'!I18/X4</f>
        <v>12868.61313868613</v>
      </c>
      <c r="J18" s="23">
        <f>'WEEKLY COMPETITIVE REPORT'!J18</f>
        <v>1439</v>
      </c>
      <c r="K18" s="23">
        <f>'WEEKLY COMPETITIVE REPORT'!K18</f>
        <v>1911</v>
      </c>
      <c r="L18" s="65">
        <f>'WEEKLY COMPETITIVE REPORT'!L18</f>
        <v>-23.414634146341456</v>
      </c>
      <c r="M18" s="15">
        <f t="shared" si="0"/>
        <v>1231.9343065693429</v>
      </c>
      <c r="N18" s="38">
        <f>'WEEKLY COMPETITIVE REPORT'!N18</f>
        <v>8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106531.38686131386</v>
      </c>
      <c r="W18" s="23">
        <f>'WEEKLY COMPETITIVE REPORT'!W18</f>
        <v>0</v>
      </c>
      <c r="X18" s="57">
        <f>'WEEKLY COMPETITIVE REPORT'!X18</f>
        <v>17292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DISTRICT 9</v>
      </c>
      <c r="D19" s="4" t="str">
        <f>'WEEKLY COMPETITIVE REPORT'!D19</f>
        <v>INDEP</v>
      </c>
      <c r="E19" s="4" t="str">
        <f>'WEEKLY COMPETITIVE REPORT'!E19</f>
        <v>CF</v>
      </c>
      <c r="F19" s="38">
        <f>'WEEKLY COMPETITIVE REPORT'!F19</f>
        <v>3</v>
      </c>
      <c r="G19" s="38">
        <f>'WEEKLY COMPETITIVE REPORT'!G19</f>
        <v>4</v>
      </c>
      <c r="H19" s="15">
        <f>'WEEKLY COMPETITIVE REPORT'!H19/X4</f>
        <v>4443.795620437956</v>
      </c>
      <c r="I19" s="15">
        <f>'WEEKLY COMPETITIVE REPORT'!I19/X4</f>
        <v>8364.963503649635</v>
      </c>
      <c r="J19" s="23">
        <f>'WEEKLY COMPETITIVE REPORT'!J19</f>
        <v>653</v>
      </c>
      <c r="K19" s="23">
        <f>'WEEKLY COMPETITIVE REPORT'!K19</f>
        <v>1208</v>
      </c>
      <c r="L19" s="65">
        <f>'WEEKLY COMPETITIVE REPORT'!L19</f>
        <v>-46.876090750436305</v>
      </c>
      <c r="M19" s="15">
        <f t="shared" si="0"/>
        <v>1110.948905109489</v>
      </c>
      <c r="N19" s="38">
        <f>'WEEKLY COMPETITIVE REPORT'!N19</f>
        <v>4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32960.58394160584</v>
      </c>
      <c r="W19" s="23">
        <f>'WEEKLY COMPETITIVE REPORT'!W19</f>
        <v>0</v>
      </c>
      <c r="X19" s="57">
        <f>'WEEKLY COMPETITIVE REPORT'!X19</f>
        <v>5066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FUNNY PEOPLE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6</v>
      </c>
      <c r="H20" s="15">
        <f>'WEEKLY COMPETITIVE REPORT'!H20/X4</f>
        <v>8005.839416058394</v>
      </c>
      <c r="I20" s="15">
        <f>'WEEKLY COMPETITIVE REPORT'!I20/X4</f>
        <v>7668.613138686131</v>
      </c>
      <c r="J20" s="23">
        <f>'WEEKLY COMPETITIVE REPORT'!J20</f>
        <v>1162</v>
      </c>
      <c r="K20" s="23">
        <f>'WEEKLY COMPETITIVE REPORT'!K20</f>
        <v>1166</v>
      </c>
      <c r="L20" s="65">
        <f>'WEEKLY COMPETITIVE REPORT'!L20</f>
        <v>4.397487150199879</v>
      </c>
      <c r="M20" s="15">
        <f t="shared" si="0"/>
        <v>1334.3065693430656</v>
      </c>
      <c r="N20" s="38">
        <f>'WEEKLY COMPETITIVE REPORT'!N20</f>
        <v>6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35445.255474452555</v>
      </c>
      <c r="W20" s="23">
        <f>'WEEKLY COMPETITIVE REPORT'!W20</f>
        <v>0</v>
      </c>
      <c r="X20" s="57">
        <f>'WEEKLY COMPETITIVE REPORT'!X20</f>
        <v>5729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COCO AVANT CHANEL</v>
      </c>
      <c r="D21" s="4" t="str">
        <f>'WEEKLY COMPETITIVE REPORT'!D21</f>
        <v>INDEP</v>
      </c>
      <c r="E21" s="4" t="str">
        <f>'WEEKLY COMPETITIVE REPORT'!E21</f>
        <v>CF</v>
      </c>
      <c r="F21" s="38">
        <f>'WEEKLY COMPETITIVE REPORT'!F21</f>
        <v>6</v>
      </c>
      <c r="G21" s="38">
        <f>'WEEKLY COMPETITIVE REPORT'!G21</f>
        <v>4</v>
      </c>
      <c r="H21" s="15">
        <f>'WEEKLY COMPETITIVE REPORT'!H21/X4</f>
        <v>5153.284671532846</v>
      </c>
      <c r="I21" s="15">
        <f>'WEEKLY COMPETITIVE REPORT'!I21/X4</f>
        <v>5545.985401459853</v>
      </c>
      <c r="J21" s="23">
        <f>'WEEKLY COMPETITIVE REPORT'!J21</f>
        <v>761</v>
      </c>
      <c r="K21" s="23">
        <f>'WEEKLY COMPETITIVE REPORT'!K21</f>
        <v>816</v>
      </c>
      <c r="L21" s="65">
        <f>'WEEKLY COMPETITIVE REPORT'!L21</f>
        <v>-7.080810739668337</v>
      </c>
      <c r="M21" s="15">
        <f aca="true" t="shared" si="2" ref="M21:M33">H21/G21</f>
        <v>1288.3211678832115</v>
      </c>
      <c r="N21" s="38">
        <f>'WEEKLY COMPETITIVE REPORT'!N21</f>
        <v>4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92759.12408759123</v>
      </c>
      <c r="W21" s="23">
        <f>'WEEKLY COMPETITIVE REPORT'!W21</f>
        <v>0</v>
      </c>
      <c r="X21" s="57">
        <f>'WEEKLY COMPETITIVE REPORT'!X21</f>
        <v>15738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GARFIELD'S FUN FEST</v>
      </c>
      <c r="D22" s="4" t="str">
        <f>'WEEKLY COMPETITIVE REPORT'!D22</f>
        <v>INDEP</v>
      </c>
      <c r="E22" s="4" t="str">
        <f>'WEEKLY COMPETITIVE REPORT'!E22</f>
        <v>Kolosej</v>
      </c>
      <c r="F22" s="38">
        <f>'WEEKLY COMPETITIVE REPORT'!F22</f>
        <v>6</v>
      </c>
      <c r="G22" s="38">
        <f>'WEEKLY COMPETITIVE REPORT'!G22</f>
        <v>5</v>
      </c>
      <c r="H22" s="15">
        <f>'WEEKLY COMPETITIVE REPORT'!H22/X4</f>
        <v>0</v>
      </c>
      <c r="I22" s="15">
        <f>'WEEKLY COMPETITIVE REPORT'!I22/X4</f>
        <v>3624.817518248175</v>
      </c>
      <c r="J22" s="23">
        <f>'WEEKLY COMPETITIVE REPORT'!J22</f>
        <v>0</v>
      </c>
      <c r="K22" s="23">
        <f>'WEEKLY COMPETITIVE REPORT'!K22</f>
        <v>587</v>
      </c>
      <c r="L22" s="65">
        <f>'WEEKLY COMPETITIVE REPORT'!L22</f>
        <v>-100</v>
      </c>
      <c r="M22" s="15">
        <f t="shared" si="2"/>
        <v>0</v>
      </c>
      <c r="N22" s="38">
        <f>'WEEKLY COMPETITIVE REPORT'!N22</f>
        <v>5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105353.28467153283</v>
      </c>
      <c r="W22" s="23">
        <f>'WEEKLY COMPETITIVE REPORT'!W22</f>
        <v>0</v>
      </c>
      <c r="X22" s="57">
        <f>'WEEKLY COMPETITIVE REPORT'!X22</f>
        <v>18678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THE PROPOSAL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10</v>
      </c>
      <c r="G23" s="38">
        <f>'WEEKLY COMPETITIVE REPORT'!G23</f>
        <v>8</v>
      </c>
      <c r="H23" s="15">
        <f>'WEEKLY COMPETITIVE REPORT'!H23/X4</f>
        <v>2738.6861313868612</v>
      </c>
      <c r="I23" s="15">
        <f>'WEEKLY COMPETITIVE REPORT'!I23/X4</f>
        <v>2639.4160583941602</v>
      </c>
      <c r="J23" s="23">
        <f>'WEEKLY COMPETITIVE REPORT'!J23</f>
        <v>383</v>
      </c>
      <c r="K23" s="23">
        <f>'WEEKLY COMPETITIVE REPORT'!K23</f>
        <v>366</v>
      </c>
      <c r="L23" s="65">
        <f>'WEEKLY COMPETITIVE REPORT'!L23</f>
        <v>3.761061946902643</v>
      </c>
      <c r="M23" s="15">
        <f t="shared" si="2"/>
        <v>342.33576642335765</v>
      </c>
      <c r="N23" s="38">
        <f>'WEEKLY COMPETITIVE REPORT'!N23</f>
        <v>8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REPORT'!S23</f>
        <v>#DIV/0!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373560.5839416058</v>
      </c>
      <c r="W23" s="23">
        <f>'WEEKLY COMPETITIVE REPORT'!W23</f>
        <v>0</v>
      </c>
      <c r="X23" s="57">
        <f>'WEEKLY COMPETITIVE REPORT'!X23</f>
        <v>63592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G-FORCE</v>
      </c>
      <c r="D24" s="4" t="str">
        <f>'WEEKLY COMPETITIVE REPORT'!D24</f>
        <v>WDI</v>
      </c>
      <c r="E24" s="4" t="str">
        <f>'WEEKLY COMPETITIVE REPORT'!E24</f>
        <v>CENEX</v>
      </c>
      <c r="F24" s="38">
        <f>'WEEKLY COMPETITIVE REPORT'!F24</f>
        <v>8</v>
      </c>
      <c r="G24" s="38">
        <f>'WEEKLY COMPETITIVE REPORT'!G24</f>
        <v>13</v>
      </c>
      <c r="H24" s="15">
        <f>'WEEKLY COMPETITIVE REPORT'!H24/X4</f>
        <v>2672.9927007299266</v>
      </c>
      <c r="I24" s="15">
        <f>'WEEKLY COMPETITIVE REPORT'!I24/X4</f>
        <v>2106.5693430656934</v>
      </c>
      <c r="J24" s="23">
        <f>'WEEKLY COMPETITIVE REPORT'!J24</f>
        <v>462</v>
      </c>
      <c r="K24" s="23">
        <f>'WEEKLY COMPETITIVE REPORT'!K24</f>
        <v>355</v>
      </c>
      <c r="L24" s="65">
        <f>'WEEKLY COMPETITIVE REPORT'!L24</f>
        <v>26.888426888426892</v>
      </c>
      <c r="M24" s="15">
        <f t="shared" si="2"/>
        <v>205.61482313307127</v>
      </c>
      <c r="N24" s="38">
        <f>'WEEKLY COMPETITIVE REPORT'!N24</f>
        <v>13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193668.6131386861</v>
      </c>
      <c r="W24" s="23">
        <f>'WEEKLY COMPETITIVE REPORT'!W24</f>
        <v>0</v>
      </c>
      <c r="X24" s="57">
        <f>'WEEKLY COMPETITIVE REPORT'!X24</f>
        <v>28092</v>
      </c>
    </row>
    <row r="25" spans="1:24" ht="12.75">
      <c r="A25" s="51">
        <v>12</v>
      </c>
      <c r="B25" s="4">
        <f>'WEEKLY COMPETITIVE REPORT'!B25</f>
        <v>12</v>
      </c>
      <c r="C25" s="4" t="str">
        <f>'WEEKLY COMPETITIVE REPORT'!C25</f>
        <v>HANGOVER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17</v>
      </c>
      <c r="G25" s="38">
        <f>'WEEKLY COMPETITIVE REPORT'!G25</f>
        <v>6</v>
      </c>
      <c r="H25" s="15">
        <f>'WEEKLY COMPETITIVE REPORT'!H25/X4</f>
        <v>1798.5401459854013</v>
      </c>
      <c r="I25" s="15">
        <f>'WEEKLY COMPETITIVE REPORT'!I25/X4</f>
        <v>1973.722627737226</v>
      </c>
      <c r="J25" s="23">
        <f>'WEEKLY COMPETITIVE REPORT'!J25</f>
        <v>266</v>
      </c>
      <c r="K25" s="23">
        <f>'WEEKLY COMPETITIVE REPORT'!K25</f>
        <v>298</v>
      </c>
      <c r="L25" s="65">
        <f>'WEEKLY COMPETITIVE REPORT'!L25</f>
        <v>-8.875739644970409</v>
      </c>
      <c r="M25" s="15">
        <f t="shared" si="2"/>
        <v>299.75669099756686</v>
      </c>
      <c r="N25" s="38">
        <f>'WEEKLY COMPETITIVE REPORT'!N25</f>
        <v>6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364776.6423357664</v>
      </c>
      <c r="W25" s="23">
        <f>'WEEKLY COMPETITIVE REPORT'!W25</f>
        <v>0</v>
      </c>
      <c r="X25" s="57">
        <f>'WEEKLY COMPETITIVE REPORT'!X25</f>
        <v>61299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GHOSTS OF GIRLFRIENDS PAST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9</v>
      </c>
      <c r="G26" s="38">
        <f>'WEEKLY COMPETITIVE REPORT'!G26</f>
        <v>6</v>
      </c>
      <c r="H26" s="15">
        <f>'WEEKLY COMPETITIVE REPORT'!H26/X4</f>
        <v>1324.0875912408758</v>
      </c>
      <c r="I26" s="15">
        <f>'WEEKLY COMPETITIVE REPORT'!I26/X4</f>
        <v>1524.0875912408758</v>
      </c>
      <c r="J26" s="23">
        <f>'WEEKLY COMPETITIVE REPORT'!J26</f>
        <v>205</v>
      </c>
      <c r="K26" s="23">
        <f>'WEEKLY COMPETITIVE REPORT'!K26</f>
        <v>228</v>
      </c>
      <c r="L26" s="65">
        <f>'WEEKLY COMPETITIVE REPORT'!L26</f>
        <v>-13.122605363984675</v>
      </c>
      <c r="M26" s="15">
        <f t="shared" si="2"/>
        <v>220.68126520681264</v>
      </c>
      <c r="N26" s="38">
        <f>'WEEKLY COMPETITIVE REPORT'!N26</f>
        <v>6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154588.3211678832</v>
      </c>
      <c r="W26" s="23">
        <f>'WEEKLY COMPETITIVE REPORT'!W26</f>
        <v>0</v>
      </c>
      <c r="X26" s="57">
        <f>'WEEKLY COMPETITIVE REPORT'!X26</f>
        <v>25840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ICE AGE 3: DAWN OF THE DINOSAURS</v>
      </c>
      <c r="D27" s="4" t="str">
        <f>'WEEKLY COMPETITIVE REPORT'!D27</f>
        <v>FOX</v>
      </c>
      <c r="E27" s="4" t="str">
        <f>'WEEKLY COMPETITIVE REPORT'!E27</f>
        <v>CF</v>
      </c>
      <c r="F27" s="38">
        <f>'WEEKLY COMPETITIVE REPORT'!F27</f>
        <v>14</v>
      </c>
      <c r="G27" s="38">
        <f>'WEEKLY COMPETITIVE REPORT'!G27</f>
        <v>21</v>
      </c>
      <c r="H27" s="15">
        <f>'WEEKLY COMPETITIVE REPORT'!H27/X4</f>
        <v>1200</v>
      </c>
      <c r="I27" s="15">
        <f>'WEEKLY COMPETITIVE REPORT'!I27/X17</f>
        <v>0.018735451637932665</v>
      </c>
      <c r="J27" s="23">
        <f>'WEEKLY COMPETITIVE REPORT'!J27</f>
        <v>177</v>
      </c>
      <c r="K27" s="23">
        <f>'WEEKLY COMPETITIVE REPORT'!K27</f>
        <v>211</v>
      </c>
      <c r="L27" s="65">
        <f>'WEEKLY COMPETITIVE REPORT'!L27</f>
        <v>-16.96969696969697</v>
      </c>
      <c r="M27" s="15">
        <f t="shared" si="2"/>
        <v>57.142857142857146</v>
      </c>
      <c r="N27" s="38">
        <f>'WEEKLY COMPETITIVE REPORT'!N27</f>
        <v>21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1328182.4817518247</v>
      </c>
      <c r="W27" s="23">
        <f>'WEEKLY COMPETITIVE REPORT'!W27</f>
        <v>0</v>
      </c>
      <c r="X27" s="57">
        <f>'WEEKLY COMPETITIVE REPORT'!X27</f>
        <v>196615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HARRY POTTER AND THE HALF BLOOD PRINCE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12</v>
      </c>
      <c r="G28" s="38">
        <f>'WEEKLY COMPETITIVE REPORT'!G28</f>
        <v>10</v>
      </c>
      <c r="H28" s="15">
        <f>'WEEKLY COMPETITIVE REPORT'!H28/X4</f>
        <v>1776.6423357664232</v>
      </c>
      <c r="I28" s="15">
        <f>'WEEKLY COMPETITIVE REPORT'!I28/X17</f>
        <v>0.017732442610851423</v>
      </c>
      <c r="J28" s="23">
        <f>'WEEKLY COMPETITIVE REPORT'!J28</f>
        <v>301</v>
      </c>
      <c r="K28" s="23">
        <f>'WEEKLY COMPETITIVE REPORT'!K28</f>
        <v>216</v>
      </c>
      <c r="L28" s="65">
        <f>'WEEKLY COMPETITIVE REPORT'!L28</f>
        <v>29.882604055496273</v>
      </c>
      <c r="M28" s="15">
        <f t="shared" si="2"/>
        <v>177.66423357664232</v>
      </c>
      <c r="N28" s="38">
        <f>'WEEKLY COMPETITIVE REPORT'!N28</f>
        <v>10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REPORT'!S28</f>
        <v>#DIV/0!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364232.1167883211</v>
      </c>
      <c r="W28" s="23">
        <f>'WEEKLY COMPETITIVE REPORT'!W28</f>
        <v>0</v>
      </c>
      <c r="X28" s="57">
        <f>'WEEKLY COMPETITIVE REPORT'!X28</f>
        <v>63699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G.I. JOE</v>
      </c>
      <c r="D29" s="4" t="str">
        <f>'WEEKLY COMPETITIVE REPORT'!D29</f>
        <v>PAR</v>
      </c>
      <c r="E29" s="4" t="str">
        <f>'WEEKLY COMPETITIVE REPORT'!E29</f>
        <v>Karantanija</v>
      </c>
      <c r="F29" s="38">
        <f>'WEEKLY COMPETITIVE REPORT'!F29</f>
        <v>1</v>
      </c>
      <c r="G29" s="38">
        <f>'WEEKLY COMPETITIVE REPORT'!G29</f>
        <v>7</v>
      </c>
      <c r="H29" s="15">
        <f>'WEEKLY COMPETITIVE REPORT'!H29/X4</f>
        <v>13611.678832116788</v>
      </c>
      <c r="I29" s="15">
        <f>'WEEKLY COMPETITIVE REPORT'!I29/X17</f>
        <v>0</v>
      </c>
      <c r="J29" s="23">
        <f>'WEEKLY COMPETITIVE REPORT'!J29</f>
        <v>2081</v>
      </c>
      <c r="K29" s="23">
        <f>'WEEKLY COMPETITIVE REPORT'!K29</f>
        <v>0</v>
      </c>
      <c r="L29" s="65">
        <f>'WEEKLY COMPETITIVE REPORT'!L29</f>
        <v>0</v>
      </c>
      <c r="M29" s="15">
        <f t="shared" si="2"/>
        <v>1944.5255474452554</v>
      </c>
      <c r="N29" s="38">
        <f>'WEEKLY COMPETITIVE REPORT'!N29</f>
        <v>7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16913.868613138686</v>
      </c>
      <c r="W29" s="23">
        <f>'WEEKLY COMPETITIVE REPORT'!W29</f>
        <v>0</v>
      </c>
      <c r="X29" s="57">
        <f>'WEEKLY COMPETITIVE REPORT'!X29</f>
        <v>2702</v>
      </c>
    </row>
    <row r="30" spans="1:24" ht="12.75">
      <c r="A30" s="52">
        <v>17</v>
      </c>
      <c r="B30" s="4">
        <f>'WEEKLY COMPETITIVE REPORT'!B30</f>
        <v>17</v>
      </c>
      <c r="C30" s="4" t="str">
        <f>'WEEKLY COMPETITIVE REPORT'!C30</f>
        <v>REVANCHE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2</v>
      </c>
      <c r="G30" s="38">
        <f>'WEEKLY COMPETITIVE REPORT'!G30</f>
        <v>1</v>
      </c>
      <c r="H30" s="15">
        <f>'WEEKLY COMPETITIVE REPORT'!H30/X4</f>
        <v>265.6934306569343</v>
      </c>
      <c r="I30" s="15">
        <f>'WEEKLY COMPETITIVE REPORT'!I30/X17</f>
        <v>0.008781060161616927</v>
      </c>
      <c r="J30" s="23">
        <f>'WEEKLY COMPETITIVE REPORT'!J30</f>
        <v>36</v>
      </c>
      <c r="K30" s="23">
        <f>'WEEKLY COMPETITIVE REPORT'!K30</f>
        <v>93</v>
      </c>
      <c r="L30" s="65">
        <f>'WEEKLY COMPETITIVE REPORT'!L30</f>
        <v>-60.775862068965516</v>
      </c>
      <c r="M30" s="15">
        <f t="shared" si="2"/>
        <v>265.6934306569343</v>
      </c>
      <c r="N30" s="38">
        <f>'WEEKLY COMPETITIVE REPORT'!N30</f>
        <v>1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REPORT'!S30</f>
        <v>#DIV/0!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1823.3576642335765</v>
      </c>
      <c r="W30" s="23">
        <f>'WEEKLY COMPETITIVE REPORT'!W30</f>
        <v>0</v>
      </c>
      <c r="X30" s="57">
        <f>'WEEKLY COMPETITIVE REPORT'!X30</f>
        <v>254</v>
      </c>
    </row>
    <row r="31" spans="1:24" ht="12.75">
      <c r="A31" s="51">
        <v>18</v>
      </c>
      <c r="B31" s="4">
        <f>'WEEKLY COMPETITIVE REPORT'!B31</f>
        <v>18</v>
      </c>
      <c r="C31" s="4" t="str">
        <f>'WEEKLY COMPETITIVE REPORT'!C31</f>
        <v>GENOVA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5</v>
      </c>
      <c r="G31" s="38">
        <f>'WEEKLY COMPETITIVE REPORT'!G31</f>
        <v>1</v>
      </c>
      <c r="H31" s="15">
        <f>'WEEKLY COMPETITIVE REPORT'!H31/X4</f>
        <v>164.96350364963502</v>
      </c>
      <c r="I31" s="15">
        <f>'WEEKLY COMPETITIVE REPORT'!I31/X17</f>
        <v>0.007342783066179671</v>
      </c>
      <c r="J31" s="23">
        <f>'WEEKLY COMPETITIVE REPORT'!J31</f>
        <v>32</v>
      </c>
      <c r="K31" s="23">
        <f>'WEEKLY COMPETITIVE REPORT'!K31</f>
        <v>81</v>
      </c>
      <c r="L31" s="65">
        <f>'WEEKLY COMPETITIVE REPORT'!L31</f>
        <v>-70.87628865979381</v>
      </c>
      <c r="M31" s="15">
        <f t="shared" si="2"/>
        <v>164.96350364963502</v>
      </c>
      <c r="N31" s="38">
        <f>'WEEKLY COMPETITIVE REPORT'!N31</f>
        <v>1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REPORT'!S31</f>
        <v>#DIV/0!</v>
      </c>
      <c r="T31" s="15">
        <f>'WEEKLY COMPETITIVE REPORT'!T31/X4</f>
        <v>0</v>
      </c>
      <c r="U31" s="15">
        <f t="shared" si="3"/>
        <v>0</v>
      </c>
      <c r="V31" s="26">
        <f>'WEEKLY COMPETITIVE REPORT'!V31/X4</f>
        <v>12045.255474452553</v>
      </c>
      <c r="W31" s="23">
        <f>'WEEKLY COMPETITIVE REPORT'!W31</f>
        <v>0</v>
      </c>
      <c r="X31" s="57">
        <f>'WEEKLY COMPETITIVE REPORT'!X31</f>
        <v>2030</v>
      </c>
    </row>
    <row r="32" spans="1:24" ht="12.75">
      <c r="A32" s="51">
        <v>19</v>
      </c>
      <c r="B32" s="4" t="str">
        <f>'WEEKLY COMPETITIVE REPORT'!B32</f>
        <v>New</v>
      </c>
      <c r="C32" s="4" t="str">
        <f>'WEEKLY COMPETITIVE REPORT'!C32</f>
        <v>ORPHAN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1</v>
      </c>
      <c r="G32" s="38">
        <f>'WEEKLY COMPETITIVE REPORT'!G32</f>
        <v>6</v>
      </c>
      <c r="H32" s="15">
        <f>'WEEKLY COMPETITIVE REPORT'!H32/X4</f>
        <v>16353.284671532845</v>
      </c>
      <c r="I32" s="15">
        <f>'WEEKLY COMPETITIVE REPORT'!I32/X17</f>
        <v>0</v>
      </c>
      <c r="J32" s="23">
        <f>'WEEKLY COMPETITIVE REPORT'!J32</f>
        <v>2336</v>
      </c>
      <c r="K32" s="23">
        <f>'WEEKLY COMPETITIVE REPORT'!K32</f>
        <v>0</v>
      </c>
      <c r="L32" s="65" t="e">
        <f>'WEEKLY COMPETITIVE REPORT'!L32</f>
        <v>#DIV/0!</v>
      </c>
      <c r="M32" s="15">
        <f t="shared" si="2"/>
        <v>2725.547445255474</v>
      </c>
      <c r="N32" s="38">
        <f>'WEEKLY COMPETITIVE REPORT'!N32</f>
        <v>6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 t="e">
        <f>'WEEKLY COMPETITIVE REPORT'!S32</f>
        <v>#DIV/0!</v>
      </c>
      <c r="T32" s="15">
        <f>'WEEKLY COMPETITIVE REPORT'!T32/X4</f>
        <v>0</v>
      </c>
      <c r="U32" s="15">
        <f t="shared" si="3"/>
        <v>0</v>
      </c>
      <c r="V32" s="26">
        <f>'WEEKLY COMPETITIVE REPORT'!V32/X4</f>
        <v>17583.941605839416</v>
      </c>
      <c r="W32" s="23">
        <f>'WEEKLY COMPETITIVE REPORT'!W32</f>
        <v>0</v>
      </c>
      <c r="X32" s="57">
        <f>'WEEKLY COMPETITIVE REPORT'!X32</f>
        <v>2509</v>
      </c>
    </row>
    <row r="33" spans="1:24" ht="13.5" thickBot="1">
      <c r="A33" s="51">
        <v>20</v>
      </c>
      <c r="B33" s="4" t="str">
        <f>'WEEKLY COMPETITIVE REPORT'!B33</f>
        <v>New</v>
      </c>
      <c r="C33" s="4" t="str">
        <f>'WEEKLY COMPETITIVE REPORT'!C33</f>
        <v>SLOVENKA (domes)</v>
      </c>
      <c r="D33" s="4" t="str">
        <f>'WEEKLY COMPETITIVE REPORT'!D33</f>
        <v>INDEP</v>
      </c>
      <c r="E33" s="4" t="str">
        <f>'WEEKLY COMPETITIVE REPORT'!E33</f>
        <v>Cinemania</v>
      </c>
      <c r="F33" s="38">
        <f>'WEEKLY COMPETITIVE REPORT'!F33</f>
        <v>1</v>
      </c>
      <c r="G33" s="38">
        <f>'WEEKLY COMPETITIVE REPORT'!G33</f>
        <v>7</v>
      </c>
      <c r="H33" s="15">
        <f>'WEEKLY COMPETITIVE REPORT'!H33/X4</f>
        <v>17826.27737226277</v>
      </c>
      <c r="I33" s="15">
        <f>'WEEKLY COMPETITIVE REPORT'!I33/X17</f>
        <v>0</v>
      </c>
      <c r="J33" s="23">
        <f>'WEEKLY COMPETITIVE REPORT'!J33</f>
        <v>2852</v>
      </c>
      <c r="K33" s="23">
        <f>'WEEKLY COMPETITIVE REPORT'!K33</f>
        <v>0</v>
      </c>
      <c r="L33" s="65">
        <f>'WEEKLY COMPETITIVE REPORT'!L33</f>
        <v>0</v>
      </c>
      <c r="M33" s="15">
        <f t="shared" si="2"/>
        <v>2546.611053180396</v>
      </c>
      <c r="N33" s="38">
        <f>'WEEKLY COMPETITIVE REPORT'!N33</f>
        <v>7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 t="e">
        <f>'WEEKLY COMPETITIVE REPORT'!S33</f>
        <v>#DIV/0!</v>
      </c>
      <c r="T33" s="15">
        <f>'WEEKLY COMPETITIVE REPORT'!T33/X4</f>
        <v>0</v>
      </c>
      <c r="U33" s="15">
        <f t="shared" si="3"/>
        <v>0</v>
      </c>
      <c r="V33" s="26">
        <f>'WEEKLY COMPETITIVE REPORT'!V33/X4</f>
        <v>21224.817518248172</v>
      </c>
      <c r="W33" s="23">
        <f>'WEEKLY COMPETITIVE REPORT'!W33</f>
        <v>0</v>
      </c>
      <c r="X33" s="57">
        <f>'WEEKLY COMPETITIVE REPORT'!X33</f>
        <v>3464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155</v>
      </c>
      <c r="H34" s="33">
        <f>SUM(H14:H33)</f>
        <v>173194.1605839416</v>
      </c>
      <c r="I34" s="32">
        <f>SUM(I14:I33)</f>
        <v>138845.30806619007</v>
      </c>
      <c r="J34" s="32">
        <f>SUM(J14:J33)</f>
        <v>24734</v>
      </c>
      <c r="K34" s="32">
        <f>SUM(K14:K33)</f>
        <v>20233</v>
      </c>
      <c r="L34" s="65">
        <f>'WEEKLY COMPETITIVE REPORT'!L34</f>
        <v>23.57223952420135</v>
      </c>
      <c r="M34" s="33">
        <f>H34/G34</f>
        <v>1117.38168118672</v>
      </c>
      <c r="N34" s="41">
        <f>'WEEKLY COMPETITIVE REPORT'!N34</f>
        <v>155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4156807.2992700725</v>
      </c>
      <c r="W34" s="32">
        <f>SUM(W14:W33)</f>
        <v>0</v>
      </c>
      <c r="X34" s="36">
        <f>SUM(X14:X33)</f>
        <v>650462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2009-08-17T11:44:48Z</cp:lastPrinted>
  <dcterms:created xsi:type="dcterms:W3CDTF">1998-07-08T11:15:35Z</dcterms:created>
  <dcterms:modified xsi:type="dcterms:W3CDTF">2009-10-06T11:29:44Z</dcterms:modified>
  <cp:category/>
  <cp:version/>
  <cp:contentType/>
  <cp:contentStatus/>
</cp:coreProperties>
</file>