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17820" windowHeight="991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<sst xmlns="http://schemas.openxmlformats.org/spreadsheetml/2006/main" count="245" uniqueCount="81">
  <si>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</si>
  <si>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</si>
  <si>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</si>
  <si>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</si>
  <si>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</si>
  <si>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</si>
  <si>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</si>
  <si>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</si>
  <si>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</si>
  <si>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</si>
  <si>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</si>
  <si>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</si>
  <si>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</si>
  <si>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</si>
  <si>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</si>
  <si>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</si>
  <si>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</si>
  <si>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</si>
  <si>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</si>
  <si>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</si>
  <si>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</si>
  <si>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</si>
  <si>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</si>
  <si>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</si>
  <si>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</si>
  <si>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</si>
  <si>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</si>
  <si>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</si>
  <si>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</si>
  <si>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</si>
  <si>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</si>
  <si>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</si>
  <si>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</si>
  <si>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</si>
  <si>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</si>
  <si>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</si>
  <si>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</si>
  <si>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</si>
  <si>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</si>
  <si>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</si>
  <si>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</si>
  <si>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</si>
  <si>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</si>
  <si>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</si>
  <si>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</si>
  <si>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</si>
  <si>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</si>
  <si>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</si>
  <si>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</si>
  <si>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</si>
  <si>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</si>
  <si>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</si>
  <si>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</si>
  <si>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</si>
  <si>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ICE AGE 3: DAWN OF THE DINOSAURS</t>
  </si>
  <si>
    <t>THE PROPOSAL</t>
  </si>
  <si>
    <t>New</t>
  </si>
  <si>
    <t>GHOSTS OF GIRLFRIENDS PAST</t>
  </si>
  <si>
    <t>G-FORCE</t>
  </si>
  <si>
    <t>INGLOURIOUS BASTERDS</t>
  </si>
  <si>
    <t>GARFIELD'S FUN FEST</t>
  </si>
  <si>
    <t>Kolosej</t>
  </si>
  <si>
    <t>COCO AVANT CHANEL</t>
  </si>
  <si>
    <t>THE FINAL DESTINATION</t>
  </si>
  <si>
    <t>UGLY TRUTH</t>
  </si>
  <si>
    <t>SONY</t>
  </si>
  <si>
    <t>PUBLIC ENEMIES</t>
  </si>
  <si>
    <t>DISTRICT 9</t>
  </si>
  <si>
    <t>FUNNY PEOPLE</t>
  </si>
  <si>
    <t>UP</t>
  </si>
  <si>
    <t>SLOVENKA (domes)</t>
  </si>
  <si>
    <t>ORPHAN</t>
  </si>
  <si>
    <t>G.I. JOE</t>
  </si>
  <si>
    <t>PAR</t>
  </si>
  <si>
    <t>09 - Oct</t>
  </si>
  <si>
    <t>11 - Oct</t>
  </si>
  <si>
    <t>08 - Oct</t>
  </si>
  <si>
    <t>14 - Oct</t>
  </si>
  <si>
    <t>THE TAKING OF PELHAM 123</t>
  </si>
  <si>
    <t>HALLOWEEN 2</t>
  </si>
  <si>
    <t>CITY ISLAND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</si>
</sst>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74</v>
      </c>
      <c r="K4" s="21"/>
      <c r="L4" s="87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0.6672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76</v>
      </c>
      <c r="K5" s="8"/>
      <c r="L5" s="88" t="s">
        <v>77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40101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69</v>
      </c>
      <c r="D14" s="16" t="s">
        <v>50</v>
      </c>
      <c r="E14" s="16" t="s">
        <v>51</v>
      </c>
      <c r="F14" s="38">
        <v>3</v>
      </c>
      <c r="G14" s="38">
        <v>18</v>
      </c>
      <c r="H14" s="25">
        <v>33860</v>
      </c>
      <c r="I14" s="25">
        <v>28303</v>
      </c>
      <c r="J14" s="25">
        <v>6643</v>
      </c>
      <c r="K14" s="25">
        <v>5559</v>
      </c>
      <c r="L14" s="65">
        <f>(H14/I14*100)-100</f>
        <v>19.633961064198147</v>
      </c>
      <c r="M14" s="15">
        <f>H14/G14</f>
        <v>1881.111111111111</v>
      </c>
      <c r="N14" s="39">
        <v>18</v>
      </c>
      <c r="O14" s="15">
        <v>40123</v>
      </c>
      <c r="P14" s="15">
        <v>39124</v>
      </c>
      <c r="Q14" s="15">
        <v>8100</v>
      </c>
      <c r="R14" s="15">
        <v>8376</v>
      </c>
      <c r="S14" s="65">
        <f>(O14/P14*100)-100</f>
        <v>2.553419895716175</v>
      </c>
      <c r="T14" s="77">
        <v>80217</v>
      </c>
      <c r="U14" s="15">
        <f>O14/N14</f>
        <v>2229.0555555555557</v>
      </c>
      <c r="V14" s="77">
        <f>SUM(T14,O14)</f>
        <v>120340</v>
      </c>
      <c r="W14" s="77">
        <v>17576</v>
      </c>
      <c r="X14" s="78">
        <f>SUM(W14,Q14)</f>
        <v>25676</v>
      </c>
    </row>
    <row r="15" spans="1:24" ht="12.75">
      <c r="A15" s="74">
        <v>2</v>
      </c>
      <c r="B15" s="74">
        <v>2</v>
      </c>
      <c r="C15" s="4" t="s">
        <v>70</v>
      </c>
      <c r="D15" s="16" t="s">
        <v>46</v>
      </c>
      <c r="E15" s="16" t="s">
        <v>47</v>
      </c>
      <c r="F15" s="38">
        <v>2</v>
      </c>
      <c r="G15" s="38">
        <v>7</v>
      </c>
      <c r="H15" s="25">
        <v>10655</v>
      </c>
      <c r="I15" s="25">
        <v>12211</v>
      </c>
      <c r="J15" s="89">
        <v>2281</v>
      </c>
      <c r="K15" s="89">
        <v>2852</v>
      </c>
      <c r="L15" s="65">
        <f>(H15/I15*100)-100</f>
        <v>-12.742609122921948</v>
      </c>
      <c r="M15" s="15">
        <f>H15/G15</f>
        <v>1522.142857142857</v>
      </c>
      <c r="N15" s="75">
        <v>7</v>
      </c>
      <c r="O15" s="23">
        <v>16756</v>
      </c>
      <c r="P15" s="23">
        <v>19441</v>
      </c>
      <c r="Q15" s="23">
        <v>3922</v>
      </c>
      <c r="R15" s="23">
        <v>4788</v>
      </c>
      <c r="S15" s="65">
        <f>(O15/P15*100)-100</f>
        <v>-13.811017951751452</v>
      </c>
      <c r="T15" s="77">
        <v>20518</v>
      </c>
      <c r="U15" s="15">
        <f>O15/N15</f>
        <v>2393.714285714286</v>
      </c>
      <c r="V15" s="77">
        <f>SUM(T15,O15)</f>
        <v>37274</v>
      </c>
      <c r="W15" s="77">
        <v>5572</v>
      </c>
      <c r="X15" s="78">
        <f>SUM(W15,Q15)</f>
        <v>9494</v>
      </c>
    </row>
    <row r="16" spans="1:24" ht="12.75">
      <c r="A16" s="74">
        <v>3</v>
      </c>
      <c r="B16" s="74">
        <v>3</v>
      </c>
      <c r="C16" s="4" t="s">
        <v>64</v>
      </c>
      <c r="D16" s="16" t="s">
        <v>65</v>
      </c>
      <c r="E16" s="16" t="s">
        <v>42</v>
      </c>
      <c r="F16" s="38">
        <v>6</v>
      </c>
      <c r="G16" s="38">
        <v>7</v>
      </c>
      <c r="H16" s="15">
        <v>12488</v>
      </c>
      <c r="I16" s="15">
        <v>14638</v>
      </c>
      <c r="J16" s="15">
        <v>2825</v>
      </c>
      <c r="K16" s="15">
        <v>3326</v>
      </c>
      <c r="L16" s="65">
        <f>(H16/I16*100)-100</f>
        <v>-14.68779887962836</v>
      </c>
      <c r="M16" s="15">
        <f>H16/G16</f>
        <v>1784</v>
      </c>
      <c r="N16" s="38">
        <v>7</v>
      </c>
      <c r="O16" s="23">
        <v>15967</v>
      </c>
      <c r="P16" s="23">
        <v>19154</v>
      </c>
      <c r="Q16" s="15">
        <v>3775</v>
      </c>
      <c r="R16" s="15">
        <v>4577</v>
      </c>
      <c r="S16" s="65">
        <f>(O16/P16*100)-100</f>
        <v>-16.638822178135115</v>
      </c>
      <c r="T16" s="77">
        <v>170008</v>
      </c>
      <c r="U16" s="15">
        <f>O16/N16</f>
        <v>2281</v>
      </c>
      <c r="V16" s="77">
        <f>SUM(T16,O16)</f>
        <v>185975</v>
      </c>
      <c r="W16" s="77">
        <v>40570</v>
      </c>
      <c r="X16" s="78">
        <f>SUM(W16,Q16)</f>
        <v>44345</v>
      </c>
    </row>
    <row r="17" spans="1:24" ht="12.75">
      <c r="A17" s="74">
        <v>4</v>
      </c>
      <c r="B17" s="74" t="s">
        <v>56</v>
      </c>
      <c r="C17" s="4" t="s">
        <v>78</v>
      </c>
      <c r="D17" s="16" t="s">
        <v>65</v>
      </c>
      <c r="E17" s="16" t="s">
        <v>42</v>
      </c>
      <c r="F17" s="38">
        <v>1</v>
      </c>
      <c r="G17" s="38">
        <v>5</v>
      </c>
      <c r="H17" s="15">
        <v>9755</v>
      </c>
      <c r="I17" s="15"/>
      <c r="J17" s="15">
        <v>2126</v>
      </c>
      <c r="K17" s="15"/>
      <c r="L17" s="65"/>
      <c r="M17" s="15">
        <f>H17/G17</f>
        <v>1951</v>
      </c>
      <c r="N17" s="75">
        <v>5</v>
      </c>
      <c r="O17" s="15">
        <v>13811</v>
      </c>
      <c r="P17" s="15"/>
      <c r="Q17" s="15">
        <v>3247</v>
      </c>
      <c r="R17" s="15"/>
      <c r="S17" s="65"/>
      <c r="T17" s="77">
        <v>1715</v>
      </c>
      <c r="U17" s="15">
        <f>O17/N17</f>
        <v>2762.2</v>
      </c>
      <c r="V17" s="77">
        <f>SUM(T17,O17)</f>
        <v>15526</v>
      </c>
      <c r="W17" s="77">
        <v>443</v>
      </c>
      <c r="X17" s="78">
        <f>SUM(W17,Q17)</f>
        <v>3690</v>
      </c>
    </row>
    <row r="18" spans="1:24" ht="13.5" customHeight="1">
      <c r="A18" s="74">
        <v>5</v>
      </c>
      <c r="B18" s="74">
        <v>4</v>
      </c>
      <c r="C18" s="4" t="s">
        <v>71</v>
      </c>
      <c r="D18" s="16" t="s">
        <v>43</v>
      </c>
      <c r="E18" s="16" t="s">
        <v>44</v>
      </c>
      <c r="F18" s="38">
        <v>2</v>
      </c>
      <c r="G18" s="38">
        <v>6</v>
      </c>
      <c r="H18" s="15">
        <v>10179</v>
      </c>
      <c r="I18" s="15">
        <v>11202</v>
      </c>
      <c r="J18" s="94">
        <v>2140</v>
      </c>
      <c r="K18" s="94">
        <v>2336</v>
      </c>
      <c r="L18" s="65">
        <f>(H18/I18*100)-100</f>
        <v>-9.132297803963567</v>
      </c>
      <c r="M18" s="15">
        <f>H18/G18</f>
        <v>1696.5</v>
      </c>
      <c r="N18" s="39">
        <v>6</v>
      </c>
      <c r="O18" s="15">
        <v>12255</v>
      </c>
      <c r="P18" s="15">
        <v>14459</v>
      </c>
      <c r="Q18" s="15">
        <v>2742</v>
      </c>
      <c r="R18" s="15">
        <v>3211</v>
      </c>
      <c r="S18" s="65">
        <f>(O18/P18*100)-100</f>
        <v>-15.2431011826544</v>
      </c>
      <c r="T18" s="77">
        <v>15301</v>
      </c>
      <c r="U18" s="15">
        <f>O18/N18</f>
        <v>2042.5</v>
      </c>
      <c r="V18" s="77">
        <f>SUM(T18,O18)</f>
        <v>27556</v>
      </c>
      <c r="W18" s="77">
        <v>3384</v>
      </c>
      <c r="X18" s="78">
        <f>SUM(W18,Q18)</f>
        <v>6126</v>
      </c>
    </row>
    <row r="19" spans="1:24" ht="12.75">
      <c r="A19" s="74">
        <v>6</v>
      </c>
      <c r="B19" s="74">
        <v>6</v>
      </c>
      <c r="C19" s="4" t="s">
        <v>63</v>
      </c>
      <c r="D19" s="16" t="s">
        <v>43</v>
      </c>
      <c r="E19" s="16" t="s">
        <v>44</v>
      </c>
      <c r="F19" s="38">
        <v>6</v>
      </c>
      <c r="G19" s="38">
        <v>10</v>
      </c>
      <c r="H19" s="15">
        <v>7602</v>
      </c>
      <c r="I19" s="15">
        <v>9657</v>
      </c>
      <c r="J19" s="92">
        <v>1300</v>
      </c>
      <c r="K19" s="92">
        <v>1599</v>
      </c>
      <c r="L19" s="65">
        <f>(H19/I19*100)-100</f>
        <v>-21.27990059024542</v>
      </c>
      <c r="M19" s="15">
        <f>H19/G19</f>
        <v>760.2</v>
      </c>
      <c r="N19" s="75">
        <v>10</v>
      </c>
      <c r="O19" s="76">
        <v>9751</v>
      </c>
      <c r="P19" s="76">
        <v>11842</v>
      </c>
      <c r="Q19" s="76">
        <v>1760</v>
      </c>
      <c r="R19" s="76">
        <v>2052</v>
      </c>
      <c r="S19" s="65">
        <f>(O19/P19*100)-100</f>
        <v>-17.657490288802563</v>
      </c>
      <c r="T19" s="77">
        <v>172256</v>
      </c>
      <c r="U19" s="15">
        <f>O19/N19</f>
        <v>975.1</v>
      </c>
      <c r="V19" s="77">
        <f>SUM(T19,O19)</f>
        <v>182007</v>
      </c>
      <c r="W19" s="77">
        <v>30752</v>
      </c>
      <c r="X19" s="78">
        <f>SUM(W19,Q19)</f>
        <v>32512</v>
      </c>
    </row>
    <row r="20" spans="1:24" ht="12.75">
      <c r="A20" s="74">
        <v>7</v>
      </c>
      <c r="B20" s="51" t="s">
        <v>56</v>
      </c>
      <c r="C20" s="4" t="s">
        <v>79</v>
      </c>
      <c r="D20" s="16" t="s">
        <v>46</v>
      </c>
      <c r="E20" s="16" t="s">
        <v>47</v>
      </c>
      <c r="F20" s="38">
        <v>1</v>
      </c>
      <c r="G20" s="38">
        <v>2</v>
      </c>
      <c r="H20" s="15">
        <v>6000</v>
      </c>
      <c r="I20" s="15"/>
      <c r="J20" s="15">
        <v>1271</v>
      </c>
      <c r="K20" s="15"/>
      <c r="L20" s="65"/>
      <c r="M20" s="15">
        <f>H20/G20</f>
        <v>3000</v>
      </c>
      <c r="N20" s="38">
        <v>2</v>
      </c>
      <c r="O20" s="15">
        <v>7536</v>
      </c>
      <c r="P20" s="15"/>
      <c r="Q20" s="15">
        <v>1642</v>
      </c>
      <c r="R20" s="15"/>
      <c r="S20" s="65"/>
      <c r="T20" s="91">
        <v>640</v>
      </c>
      <c r="U20" s="15">
        <f>O20/N20</f>
        <v>3768</v>
      </c>
      <c r="V20" s="77">
        <f>SUM(T20,O20)</f>
        <v>8176</v>
      </c>
      <c r="W20" s="77">
        <v>162</v>
      </c>
      <c r="X20" s="78">
        <f>SUM(W20,Q20)</f>
        <v>1804</v>
      </c>
    </row>
    <row r="21" spans="1:24" ht="12.75">
      <c r="A21" s="74">
        <v>8</v>
      </c>
      <c r="B21" s="74">
        <v>7</v>
      </c>
      <c r="C21" s="4" t="s">
        <v>59</v>
      </c>
      <c r="D21" s="16" t="s">
        <v>52</v>
      </c>
      <c r="E21" s="16" t="s">
        <v>36</v>
      </c>
      <c r="F21" s="38">
        <v>8</v>
      </c>
      <c r="G21" s="38">
        <v>7</v>
      </c>
      <c r="H21" s="15">
        <v>4516</v>
      </c>
      <c r="I21" s="15">
        <v>6314</v>
      </c>
      <c r="J21" s="23">
        <v>873</v>
      </c>
      <c r="K21" s="23">
        <v>1194</v>
      </c>
      <c r="L21" s="65">
        <f>(H21/I21*100)-100</f>
        <v>-28.476401647133358</v>
      </c>
      <c r="M21" s="15">
        <f>H21/G21</f>
        <v>645.1428571428571</v>
      </c>
      <c r="N21" s="38">
        <v>7</v>
      </c>
      <c r="O21" s="23">
        <v>7183</v>
      </c>
      <c r="P21" s="23">
        <v>10667</v>
      </c>
      <c r="Q21" s="23">
        <v>1444</v>
      </c>
      <c r="R21" s="23">
        <v>2175</v>
      </c>
      <c r="S21" s="65">
        <f>(O21/P21*100)-100</f>
        <v>-32.661479328770966</v>
      </c>
      <c r="T21" s="77">
        <v>235922</v>
      </c>
      <c r="U21" s="15">
        <f>O21/N21</f>
        <v>1026.142857142857</v>
      </c>
      <c r="V21" s="77">
        <f>SUM(T21,O21)</f>
        <v>243105</v>
      </c>
      <c r="W21" s="77">
        <v>53619</v>
      </c>
      <c r="X21" s="78">
        <f>SUM(W21,Q21)</f>
        <v>55063</v>
      </c>
    </row>
    <row r="22" spans="1:24" ht="12.75">
      <c r="A22" s="74">
        <v>9</v>
      </c>
      <c r="B22" s="74">
        <v>5</v>
      </c>
      <c r="C22" s="4" t="s">
        <v>72</v>
      </c>
      <c r="D22" s="16" t="s">
        <v>73</v>
      </c>
      <c r="E22" s="16" t="s">
        <v>36</v>
      </c>
      <c r="F22" s="38">
        <v>2</v>
      </c>
      <c r="G22" s="38">
        <v>7</v>
      </c>
      <c r="H22" s="25">
        <v>5122</v>
      </c>
      <c r="I22" s="25">
        <v>9342</v>
      </c>
      <c r="J22" s="25">
        <v>1147</v>
      </c>
      <c r="K22" s="25">
        <v>2081</v>
      </c>
      <c r="L22" s="65">
        <f>(H22/I22*100)-100</f>
        <v>-45.17233997002783</v>
      </c>
      <c r="M22" s="15">
        <f>H22/G22</f>
        <v>731.7142857142857</v>
      </c>
      <c r="N22" s="75">
        <v>7</v>
      </c>
      <c r="O22" s="23">
        <v>6625</v>
      </c>
      <c r="P22" s="23">
        <v>13092</v>
      </c>
      <c r="Q22" s="23">
        <v>1553</v>
      </c>
      <c r="R22" s="23">
        <v>3086</v>
      </c>
      <c r="S22" s="65">
        <f>(O22/P22*100)-100</f>
        <v>-49.3965780629392</v>
      </c>
      <c r="T22" s="77">
        <v>13931</v>
      </c>
      <c r="U22" s="15">
        <f>O22/N22</f>
        <v>946.4285714285714</v>
      </c>
      <c r="V22" s="77">
        <f>SUM(T22,O22)</f>
        <v>20556</v>
      </c>
      <c r="W22" s="77">
        <v>3382</v>
      </c>
      <c r="X22" s="78">
        <f>SUM(W22,Q22)</f>
        <v>4935</v>
      </c>
    </row>
    <row r="23" spans="1:24" ht="12.75">
      <c r="A23" s="74">
        <v>10</v>
      </c>
      <c r="B23" s="74" t="s">
        <v>56</v>
      </c>
      <c r="C23" s="4" t="s">
        <v>80</v>
      </c>
      <c r="D23" s="16" t="s">
        <v>46</v>
      </c>
      <c r="E23" s="16" t="s">
        <v>36</v>
      </c>
      <c r="F23" s="38">
        <v>1</v>
      </c>
      <c r="G23" s="38">
        <v>2</v>
      </c>
      <c r="H23" s="25">
        <v>3880</v>
      </c>
      <c r="I23" s="25"/>
      <c r="J23" s="83">
        <v>830</v>
      </c>
      <c r="K23" s="83"/>
      <c r="L23" s="65"/>
      <c r="M23" s="15">
        <f>H23/G23</f>
        <v>1940</v>
      </c>
      <c r="N23" s="38">
        <v>2</v>
      </c>
      <c r="O23" s="23">
        <v>5167</v>
      </c>
      <c r="P23" s="23"/>
      <c r="Q23" s="23">
        <v>1159</v>
      </c>
      <c r="R23" s="23"/>
      <c r="S23" s="65"/>
      <c r="T23" s="77">
        <v>675</v>
      </c>
      <c r="U23" s="15">
        <f>O23/N23</f>
        <v>2583.5</v>
      </c>
      <c r="V23" s="77">
        <f>SUM(T23,O23)</f>
        <v>5842</v>
      </c>
      <c r="W23" s="79">
        <v>152</v>
      </c>
      <c r="X23" s="78">
        <f>SUM(W23,Q23)</f>
        <v>1311</v>
      </c>
    </row>
    <row r="24" spans="1:24" ht="12.75">
      <c r="A24" s="74">
        <v>11</v>
      </c>
      <c r="B24" s="74">
        <v>10</v>
      </c>
      <c r="C24" s="4" t="s">
        <v>62</v>
      </c>
      <c r="D24" s="16" t="s">
        <v>46</v>
      </c>
      <c r="E24" s="16" t="s">
        <v>42</v>
      </c>
      <c r="F24" s="38">
        <v>7</v>
      </c>
      <c r="G24" s="38">
        <v>4</v>
      </c>
      <c r="H24" s="25">
        <v>3349</v>
      </c>
      <c r="I24" s="25">
        <v>3530</v>
      </c>
      <c r="J24" s="25">
        <v>723</v>
      </c>
      <c r="K24" s="25">
        <v>761</v>
      </c>
      <c r="L24" s="65">
        <f>(H24/I24*100)-100</f>
        <v>-5.127478753541084</v>
      </c>
      <c r="M24" s="15">
        <f>H24/G24</f>
        <v>837.25</v>
      </c>
      <c r="N24" s="39">
        <v>4</v>
      </c>
      <c r="O24" s="15">
        <v>4994</v>
      </c>
      <c r="P24" s="15">
        <v>6076</v>
      </c>
      <c r="Q24" s="15">
        <v>1112</v>
      </c>
      <c r="R24" s="15">
        <v>1410</v>
      </c>
      <c r="S24" s="65">
        <f>(O24/P24*100)-100</f>
        <v>-17.807768268597755</v>
      </c>
      <c r="T24" s="77">
        <v>69561</v>
      </c>
      <c r="U24" s="15">
        <f>O24/N24</f>
        <v>1248.5</v>
      </c>
      <c r="V24" s="77">
        <f>SUM(T24,O24)</f>
        <v>74555</v>
      </c>
      <c r="W24" s="79">
        <v>16208</v>
      </c>
      <c r="X24" s="78">
        <f>SUM(W24,Q24)</f>
        <v>17320</v>
      </c>
    </row>
    <row r="25" spans="1:24" ht="12.75" customHeight="1">
      <c r="A25" s="52">
        <v>12</v>
      </c>
      <c r="B25" s="74">
        <v>8</v>
      </c>
      <c r="C25" s="4" t="s">
        <v>66</v>
      </c>
      <c r="D25" s="16" t="s">
        <v>52</v>
      </c>
      <c r="E25" s="16" t="s">
        <v>36</v>
      </c>
      <c r="F25" s="38">
        <v>5</v>
      </c>
      <c r="G25" s="38">
        <v>8</v>
      </c>
      <c r="H25" s="25">
        <v>3246</v>
      </c>
      <c r="I25" s="25">
        <v>6751</v>
      </c>
      <c r="J25" s="25">
        <v>682</v>
      </c>
      <c r="K25" s="25">
        <v>1439</v>
      </c>
      <c r="L25" s="65">
        <f>(H25/I25*100)-100</f>
        <v>-51.91823433565398</v>
      </c>
      <c r="M25" s="15">
        <f>H25/G25</f>
        <v>405.75</v>
      </c>
      <c r="N25" s="75">
        <v>8</v>
      </c>
      <c r="O25" s="15">
        <v>4572</v>
      </c>
      <c r="P25" s="15">
        <v>9516</v>
      </c>
      <c r="Q25" s="25">
        <v>1003</v>
      </c>
      <c r="R25" s="25">
        <v>2131</v>
      </c>
      <c r="S25" s="65">
        <f>(O25/P25*100)-100</f>
        <v>-51.9546027742749</v>
      </c>
      <c r="T25" s="79">
        <v>75070</v>
      </c>
      <c r="U25" s="15">
        <f>O25/N25</f>
        <v>571.5</v>
      </c>
      <c r="V25" s="77">
        <f>SUM(T25,O25)</f>
        <v>79642</v>
      </c>
      <c r="W25" s="77">
        <v>17843</v>
      </c>
      <c r="X25" s="78">
        <f>SUM(W25,Q25)</f>
        <v>18846</v>
      </c>
    </row>
    <row r="26" spans="1:24" ht="12.75" customHeight="1">
      <c r="A26" s="74">
        <v>13</v>
      </c>
      <c r="B26" s="74">
        <v>11</v>
      </c>
      <c r="C26" s="4" t="s">
        <v>60</v>
      </c>
      <c r="D26" s="16" t="s">
        <v>46</v>
      </c>
      <c r="E26" s="16" t="s">
        <v>61</v>
      </c>
      <c r="F26" s="38">
        <v>7</v>
      </c>
      <c r="G26" s="38">
        <v>5</v>
      </c>
      <c r="H26" s="15">
        <v>3212</v>
      </c>
      <c r="I26" s="15">
        <v>3298</v>
      </c>
      <c r="J26" s="15">
        <v>2137</v>
      </c>
      <c r="K26" s="15">
        <v>719</v>
      </c>
      <c r="L26" s="65">
        <f>(H26/I26*100)-100</f>
        <v>-2.6076409945421517</v>
      </c>
      <c r="M26" s="15">
        <f>H26/G26</f>
        <v>642.4</v>
      </c>
      <c r="N26" s="75">
        <v>5</v>
      </c>
      <c r="O26" s="15">
        <v>3714</v>
      </c>
      <c r="P26" s="15">
        <v>4840</v>
      </c>
      <c r="Q26" s="15">
        <v>2175</v>
      </c>
      <c r="R26" s="15">
        <v>997</v>
      </c>
      <c r="S26" s="65">
        <f>(O26/P26*100)-100</f>
        <v>-23.264462809917347</v>
      </c>
      <c r="T26" s="79">
        <v>77691</v>
      </c>
      <c r="U26" s="15">
        <f>O26/N26</f>
        <v>742.8</v>
      </c>
      <c r="V26" s="77">
        <f>SUM(T26,O26)</f>
        <v>81405</v>
      </c>
      <c r="W26" s="77">
        <v>19900</v>
      </c>
      <c r="X26" s="78">
        <f>SUM(W26,Q26)</f>
        <v>22075</v>
      </c>
    </row>
    <row r="27" spans="1:24" ht="12.75">
      <c r="A27" s="74">
        <v>14</v>
      </c>
      <c r="B27" s="74">
        <v>9</v>
      </c>
      <c r="C27" s="4" t="s">
        <v>68</v>
      </c>
      <c r="D27" s="16" t="s">
        <v>52</v>
      </c>
      <c r="E27" s="16" t="s">
        <v>36</v>
      </c>
      <c r="F27" s="38">
        <v>4</v>
      </c>
      <c r="G27" s="38">
        <v>6</v>
      </c>
      <c r="H27" s="25">
        <v>2558</v>
      </c>
      <c r="I27" s="25">
        <v>5484</v>
      </c>
      <c r="J27" s="25">
        <v>535</v>
      </c>
      <c r="K27" s="25">
        <v>1162</v>
      </c>
      <c r="L27" s="65">
        <f>(H27/I27*100)-100</f>
        <v>-53.355215171407735</v>
      </c>
      <c r="M27" s="15">
        <f>H27/G27</f>
        <v>426.3333333333333</v>
      </c>
      <c r="N27" s="75">
        <v>6</v>
      </c>
      <c r="O27" s="23">
        <v>3587</v>
      </c>
      <c r="P27" s="23">
        <v>7635</v>
      </c>
      <c r="Q27" s="23">
        <v>803</v>
      </c>
      <c r="R27" s="23">
        <v>1729</v>
      </c>
      <c r="S27" s="65">
        <f>(O27/P27*100)-100</f>
        <v>-53.01899148657498</v>
      </c>
      <c r="T27" s="77">
        <v>25806</v>
      </c>
      <c r="U27" s="15">
        <f>O27/N27</f>
        <v>597.8333333333334</v>
      </c>
      <c r="V27" s="77">
        <f>SUM(T27,O27)</f>
        <v>29393</v>
      </c>
      <c r="W27" s="79">
        <v>6163</v>
      </c>
      <c r="X27" s="78">
        <f>SUM(W27,Q27)</f>
        <v>6966</v>
      </c>
    </row>
    <row r="28" spans="1:24" ht="12.75">
      <c r="A28" s="74">
        <v>15</v>
      </c>
      <c r="B28" s="52">
        <v>12</v>
      </c>
      <c r="C28" s="4" t="s">
        <v>67</v>
      </c>
      <c r="D28" s="16" t="s">
        <v>46</v>
      </c>
      <c r="E28" s="16" t="s">
        <v>42</v>
      </c>
      <c r="F28" s="38">
        <v>4</v>
      </c>
      <c r="G28" s="38">
        <v>5</v>
      </c>
      <c r="H28" s="25">
        <v>2293</v>
      </c>
      <c r="I28" s="25">
        <v>3044</v>
      </c>
      <c r="J28" s="90">
        <v>505</v>
      </c>
      <c r="K28" s="90">
        <v>653</v>
      </c>
      <c r="L28" s="65">
        <f>(H28/I28*100)-100</f>
        <v>-24.67148488830486</v>
      </c>
      <c r="M28" s="15">
        <f>H28/G28</f>
        <v>458.6</v>
      </c>
      <c r="N28" s="75">
        <v>5</v>
      </c>
      <c r="O28" s="23">
        <v>3317</v>
      </c>
      <c r="P28" s="23">
        <v>4439</v>
      </c>
      <c r="Q28" s="23">
        <v>789</v>
      </c>
      <c r="R28" s="23">
        <v>997</v>
      </c>
      <c r="S28" s="65">
        <f>(O28/P28*100)-100</f>
        <v>-25.27596305474205</v>
      </c>
      <c r="T28" s="77">
        <v>23537</v>
      </c>
      <c r="U28" s="15">
        <f>O28/N28</f>
        <v>663.4</v>
      </c>
      <c r="V28" s="77">
        <f>SUM(T28,O28)</f>
        <v>26854</v>
      </c>
      <c r="W28" s="79">
        <v>5316</v>
      </c>
      <c r="X28" s="78">
        <f>SUM(W28,Q28)</f>
        <v>6105</v>
      </c>
    </row>
    <row r="29" spans="1:24" ht="12.75">
      <c r="A29" s="74">
        <v>16</v>
      </c>
      <c r="B29" s="74">
        <v>15</v>
      </c>
      <c r="C29" s="4" t="s">
        <v>54</v>
      </c>
      <c r="D29" s="16" t="s">
        <v>45</v>
      </c>
      <c r="E29" s="16" t="s">
        <v>42</v>
      </c>
      <c r="F29" s="38">
        <v>14</v>
      </c>
      <c r="G29" s="38">
        <v>21</v>
      </c>
      <c r="H29" s="25">
        <v>2181</v>
      </c>
      <c r="I29" s="25">
        <v>822</v>
      </c>
      <c r="J29" s="15">
        <v>705</v>
      </c>
      <c r="K29" s="15">
        <v>177</v>
      </c>
      <c r="L29" s="65">
        <f>(H29/I29*100)-100</f>
        <v>165.3284671532847</v>
      </c>
      <c r="M29" s="15">
        <f>H29/G29</f>
        <v>103.85714285714286</v>
      </c>
      <c r="N29" s="39">
        <v>21</v>
      </c>
      <c r="O29" s="15">
        <v>3295</v>
      </c>
      <c r="P29" s="15">
        <v>1818</v>
      </c>
      <c r="Q29" s="15">
        <v>1065</v>
      </c>
      <c r="R29" s="15">
        <v>489</v>
      </c>
      <c r="S29" s="65">
        <f>(O29/P29*100)-100</f>
        <v>81.24312431243123</v>
      </c>
      <c r="T29" s="77">
        <v>910786</v>
      </c>
      <c r="U29" s="15">
        <f>O29/N29</f>
        <v>156.9047619047619</v>
      </c>
      <c r="V29" s="77">
        <f>SUM(T29,O29)</f>
        <v>914081</v>
      </c>
      <c r="W29" s="79">
        <v>196924</v>
      </c>
      <c r="X29" s="78">
        <f>SUM(W29,Q29)</f>
        <v>197989</v>
      </c>
    </row>
    <row r="30" spans="1:24" ht="12.75">
      <c r="A30" s="74">
        <v>17</v>
      </c>
      <c r="B30" s="74">
        <v>13</v>
      </c>
      <c r="C30" s="4" t="s">
        <v>55</v>
      </c>
      <c r="D30" s="16" t="s">
        <v>50</v>
      </c>
      <c r="E30" s="16" t="s">
        <v>51</v>
      </c>
      <c r="F30" s="38">
        <v>11</v>
      </c>
      <c r="G30" s="38">
        <v>8</v>
      </c>
      <c r="H30" s="23">
        <v>1545</v>
      </c>
      <c r="I30" s="23">
        <v>1876</v>
      </c>
      <c r="J30" s="90">
        <v>330</v>
      </c>
      <c r="K30" s="90">
        <v>383</v>
      </c>
      <c r="L30" s="65">
        <f>(H30/I30*100)-100</f>
        <v>-17.643923240938165</v>
      </c>
      <c r="M30" s="15">
        <f>H30/G30</f>
        <v>193.125</v>
      </c>
      <c r="N30" s="75">
        <v>8</v>
      </c>
      <c r="O30" s="15">
        <v>2098</v>
      </c>
      <c r="P30" s="15">
        <v>2692</v>
      </c>
      <c r="Q30" s="15">
        <v>453</v>
      </c>
      <c r="R30" s="15">
        <v>579</v>
      </c>
      <c r="S30" s="65">
        <f>(O30/P30*100)-100</f>
        <v>-22.065378900445765</v>
      </c>
      <c r="T30" s="77">
        <v>256530</v>
      </c>
      <c r="U30" s="15">
        <f>O30/N30</f>
        <v>262.25</v>
      </c>
      <c r="V30" s="77">
        <f>SUM(T30,O30)</f>
        <v>258628</v>
      </c>
      <c r="W30" s="77">
        <v>63752</v>
      </c>
      <c r="X30" s="78">
        <f>SUM(W30,Q30)</f>
        <v>64205</v>
      </c>
    </row>
    <row r="31" spans="1:24" ht="12.75">
      <c r="A31" s="74">
        <v>18</v>
      </c>
      <c r="B31" s="74">
        <v>17</v>
      </c>
      <c r="C31" s="4" t="s">
        <v>53</v>
      </c>
      <c r="D31" s="16" t="s">
        <v>43</v>
      </c>
      <c r="E31" s="16" t="s">
        <v>44</v>
      </c>
      <c r="F31" s="38">
        <v>18</v>
      </c>
      <c r="G31" s="38">
        <v>6</v>
      </c>
      <c r="H31" s="25">
        <v>1034</v>
      </c>
      <c r="I31" s="25">
        <v>1232</v>
      </c>
      <c r="J31" s="83">
        <v>211</v>
      </c>
      <c r="K31" s="83">
        <v>266</v>
      </c>
      <c r="L31" s="65">
        <f>(H31/I31*100)-100</f>
        <v>-16.07142857142857</v>
      </c>
      <c r="M31" s="15">
        <f>H31/G31</f>
        <v>172.33333333333334</v>
      </c>
      <c r="N31" s="75">
        <v>6</v>
      </c>
      <c r="O31" s="15">
        <v>1477</v>
      </c>
      <c r="P31" s="15">
        <v>1528</v>
      </c>
      <c r="Q31" s="15">
        <v>313</v>
      </c>
      <c r="R31" s="15">
        <v>337</v>
      </c>
      <c r="S31" s="65">
        <f>(O31/P31*100)-100</f>
        <v>-3.337696335078533</v>
      </c>
      <c r="T31" s="93">
        <v>250167</v>
      </c>
      <c r="U31" s="15">
        <f>O31/N31</f>
        <v>246.16666666666666</v>
      </c>
      <c r="V31" s="77">
        <f>SUM(T31,O31)</f>
        <v>251644</v>
      </c>
      <c r="W31" s="77">
        <v>61370</v>
      </c>
      <c r="X31" s="78">
        <f>SUM(W31,Q31)</f>
        <v>61683</v>
      </c>
    </row>
    <row r="32" spans="1:24" ht="12.75">
      <c r="A32" s="74">
        <v>19</v>
      </c>
      <c r="B32" s="74">
        <v>14</v>
      </c>
      <c r="C32" s="4" t="s">
        <v>58</v>
      </c>
      <c r="D32" s="16" t="s">
        <v>50</v>
      </c>
      <c r="E32" s="16" t="s">
        <v>51</v>
      </c>
      <c r="F32" s="38">
        <v>9</v>
      </c>
      <c r="G32" s="38">
        <v>13</v>
      </c>
      <c r="H32" s="15">
        <v>1369</v>
      </c>
      <c r="I32" s="15">
        <v>1831</v>
      </c>
      <c r="J32" s="84">
        <v>337</v>
      </c>
      <c r="K32" s="84">
        <v>462</v>
      </c>
      <c r="L32" s="65">
        <f>(H32/I32*100)-100</f>
        <v>-25.232113599126166</v>
      </c>
      <c r="M32" s="15">
        <f>H32/G32</f>
        <v>105.3076923076923</v>
      </c>
      <c r="N32" s="39">
        <v>13</v>
      </c>
      <c r="O32" s="15">
        <v>1427</v>
      </c>
      <c r="P32" s="15">
        <v>2453</v>
      </c>
      <c r="Q32" s="15">
        <v>356</v>
      </c>
      <c r="R32" s="15">
        <v>703</v>
      </c>
      <c r="S32" s="67">
        <f>(O32/P32*100)-100</f>
        <v>-41.826335099877696</v>
      </c>
      <c r="T32" s="84">
        <v>133271</v>
      </c>
      <c r="U32" s="15">
        <f>O32/N32</f>
        <v>109.76923076923077</v>
      </c>
      <c r="V32" s="77">
        <f>SUM(T32,O32)</f>
        <v>134698</v>
      </c>
      <c r="W32" s="77">
        <v>28327</v>
      </c>
      <c r="X32" s="78">
        <f>SUM(W32,Q32)</f>
        <v>28683</v>
      </c>
    </row>
    <row r="33" spans="1:24" ht="13.5" thickBot="1">
      <c r="A33" s="51">
        <v>20</v>
      </c>
      <c r="B33" s="74">
        <v>18</v>
      </c>
      <c r="C33" s="4" t="s">
        <v>57</v>
      </c>
      <c r="D33" s="16" t="s">
        <v>43</v>
      </c>
      <c r="E33" s="16" t="s">
        <v>44</v>
      </c>
      <c r="F33" s="38">
        <v>10</v>
      </c>
      <c r="G33" s="38">
        <v>6</v>
      </c>
      <c r="H33" s="15">
        <v>406</v>
      </c>
      <c r="I33" s="15">
        <v>907</v>
      </c>
      <c r="J33" s="15">
        <v>109</v>
      </c>
      <c r="K33" s="15">
        <v>205</v>
      </c>
      <c r="L33" s="65">
        <f>(H33/I33*100)-100</f>
        <v>-55.23704520396913</v>
      </c>
      <c r="M33" s="15">
        <f>H33/G33</f>
        <v>67.66666666666667</v>
      </c>
      <c r="N33" s="75">
        <v>6</v>
      </c>
      <c r="O33" s="15">
        <v>611</v>
      </c>
      <c r="P33" s="15">
        <v>1086</v>
      </c>
      <c r="Q33" s="15">
        <v>172</v>
      </c>
      <c r="R33" s="15">
        <v>249</v>
      </c>
      <c r="S33" s="65">
        <f>(O33/P33*100)-100</f>
        <v>-43.738489871086564</v>
      </c>
      <c r="T33" s="84">
        <v>106073</v>
      </c>
      <c r="U33" s="15">
        <f>O33/N33</f>
        <v>101.83333333333333</v>
      </c>
      <c r="V33" s="77">
        <f>SUM(T33,O33)</f>
        <v>106684</v>
      </c>
      <c r="W33" s="77">
        <v>25884</v>
      </c>
      <c r="X33" s="78">
        <f>SUM(W33,Q33)</f>
        <v>26056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153</v>
      </c>
      <c r="H34" s="32">
        <f>SUM(H14:H33)</f>
        <v>125250</v>
      </c>
      <c r="I34" s="32">
        <v>121954</v>
      </c>
      <c r="J34" s="32">
        <f>SUM(J14:J33)</f>
        <v>27710</v>
      </c>
      <c r="K34" s="32">
        <v>25543</v>
      </c>
      <c r="L34" s="70">
        <f>(H34/I34*100)-100</f>
        <v>2.70265837938895</v>
      </c>
      <c r="M34" s="33">
        <f>H34/G34</f>
        <v>818.6274509803922</v>
      </c>
      <c r="N34" s="35">
        <f>SUM(N14:N33)</f>
        <v>153</v>
      </c>
      <c r="O34" s="32">
        <f>SUM(O14:O33)</f>
        <v>164266</v>
      </c>
      <c r="P34" s="32">
        <v>171981</v>
      </c>
      <c r="Q34" s="32">
        <f>SUM(Q14:Q33)</f>
        <v>37585</v>
      </c>
      <c r="R34" s="32">
        <v>38394</v>
      </c>
      <c r="S34" s="70">
        <f>(O34/P34*100)-100</f>
        <v>-4.485960658444839</v>
      </c>
      <c r="T34" s="80">
        <f>SUM(T14:T33)</f>
        <v>2639675</v>
      </c>
      <c r="U34" s="33">
        <f>O34/N34</f>
        <v>1073.6339869281046</v>
      </c>
      <c r="V34" s="82">
        <f>SUM(V14:V33)</f>
        <v>2803941</v>
      </c>
      <c r="W34" s="81">
        <f>SUM(W14:W33)</f>
        <v>597299</v>
      </c>
      <c r="X34" s="36">
        <f>SUM(X14:X33)</f>
        <v>634884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09 - Oct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0.6672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08 - Oct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40101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UP</v>
      </c>
      <c r="D14" s="4" t="str">
        <f>'WEEKLY COMPETITIVE REPORT'!D14</f>
        <v>WDI</v>
      </c>
      <c r="E14" s="4" t="str">
        <f>'WEEKLY COMPETITIVE REPORT'!E14</f>
        <v>CENEX</v>
      </c>
      <c r="F14" s="38">
        <f>'WEEKLY COMPETITIVE REPORT'!F14</f>
        <v>3</v>
      </c>
      <c r="G14" s="38">
        <f>'WEEKLY COMPETITIVE REPORT'!G14</f>
        <v>18</v>
      </c>
      <c r="H14" s="15">
        <f>'WEEKLY COMPETITIVE REPORT'!H14/X4</f>
        <v>50749.400479616306</v>
      </c>
      <c r="I14" s="15">
        <f>'WEEKLY COMPETITIVE REPORT'!I14/X4</f>
        <v>42420.56354916067</v>
      </c>
      <c r="J14" s="23">
        <f>'WEEKLY COMPETITIVE REPORT'!J14</f>
        <v>6643</v>
      </c>
      <c r="K14" s="23">
        <f>'WEEKLY COMPETITIVE REPORT'!K14</f>
        <v>5559</v>
      </c>
      <c r="L14" s="65">
        <f>'WEEKLY COMPETITIVE REPORT'!L14</f>
        <v>19.633961064198147</v>
      </c>
      <c r="M14" s="15">
        <f aca="true" t="shared" si="0" ref="M14:M20">H14/G14</f>
        <v>2819.4111377564614</v>
      </c>
      <c r="N14" s="38">
        <f>'WEEKLY COMPETITIVE REPORT'!N14</f>
        <v>18</v>
      </c>
      <c r="O14" s="15">
        <f>'WEEKLY COMPETITIVE REPORT'!O14/X4</f>
        <v>60136.39088729017</v>
      </c>
      <c r="P14" s="15">
        <f>'WEEKLY COMPETITIVE REPORT'!P14/X4</f>
        <v>58639.08872901679</v>
      </c>
      <c r="Q14" s="23">
        <f>'WEEKLY COMPETITIVE REPORT'!Q14</f>
        <v>8100</v>
      </c>
      <c r="R14" s="23">
        <f>'WEEKLY COMPETITIVE REPORT'!R14</f>
        <v>8376</v>
      </c>
      <c r="S14" s="65">
        <f>'WEEKLY COMPETITIVE REPORT'!S14</f>
        <v>2.553419895716175</v>
      </c>
      <c r="T14" s="15">
        <f>'WEEKLY COMPETITIVE REPORT'!T14/X4</f>
        <v>120229.31654676258</v>
      </c>
      <c r="U14" s="15">
        <f aca="true" t="shared" si="1" ref="U14:U20">O14/N14</f>
        <v>3340.9106048494536</v>
      </c>
      <c r="V14" s="26">
        <f aca="true" t="shared" si="2" ref="V14:V20">O14+T14</f>
        <v>180365.70743405275</v>
      </c>
      <c r="W14" s="23">
        <f>'WEEKLY COMPETITIVE REPORT'!W14</f>
        <v>17576</v>
      </c>
      <c r="X14" s="57">
        <f>'WEEKLY COMPETITIVE REPORT'!X14</f>
        <v>25676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SLOVENKA (domes)</v>
      </c>
      <c r="D15" s="4" t="str">
        <f>'WEEKLY COMPETITIVE REPORT'!D15</f>
        <v>INDEP</v>
      </c>
      <c r="E15" s="4" t="str">
        <f>'WEEKLY COMPETITIVE REPORT'!E15</f>
        <v>Cinemania</v>
      </c>
      <c r="F15" s="38">
        <f>'WEEKLY COMPETITIVE REPORT'!F15</f>
        <v>2</v>
      </c>
      <c r="G15" s="38">
        <f>'WEEKLY COMPETITIVE REPORT'!G15</f>
        <v>7</v>
      </c>
      <c r="H15" s="15">
        <f>'WEEKLY COMPETITIVE REPORT'!H15/X4</f>
        <v>15969.7242206235</v>
      </c>
      <c r="I15" s="15">
        <f>'WEEKLY COMPETITIVE REPORT'!I15/X4</f>
        <v>18301.858513189447</v>
      </c>
      <c r="J15" s="23">
        <f>'WEEKLY COMPETITIVE REPORT'!J15</f>
        <v>2281</v>
      </c>
      <c r="K15" s="23">
        <f>'WEEKLY COMPETITIVE REPORT'!K15</f>
        <v>2852</v>
      </c>
      <c r="L15" s="65">
        <f>'WEEKLY COMPETITIVE REPORT'!L15</f>
        <v>-12.742609122921948</v>
      </c>
      <c r="M15" s="15">
        <f t="shared" si="0"/>
        <v>2281.389174374786</v>
      </c>
      <c r="N15" s="38">
        <f>'WEEKLY COMPETITIVE REPORT'!N15</f>
        <v>7</v>
      </c>
      <c r="O15" s="15">
        <f>'WEEKLY COMPETITIVE REPORT'!O15/X4</f>
        <v>25113.908872901677</v>
      </c>
      <c r="P15" s="15">
        <f>'WEEKLY COMPETITIVE REPORT'!P15/X4</f>
        <v>29138.189448441248</v>
      </c>
      <c r="Q15" s="23">
        <f>'WEEKLY COMPETITIVE REPORT'!Q15</f>
        <v>3922</v>
      </c>
      <c r="R15" s="23">
        <f>'WEEKLY COMPETITIVE REPORT'!R15</f>
        <v>4788</v>
      </c>
      <c r="S15" s="65">
        <f>'WEEKLY COMPETITIVE REPORT'!S15</f>
        <v>-13.811017951751452</v>
      </c>
      <c r="T15" s="15">
        <f>'WEEKLY COMPETITIVE REPORT'!T15/X4</f>
        <v>30752.39808153477</v>
      </c>
      <c r="U15" s="15">
        <f t="shared" si="1"/>
        <v>3587.7012675573824</v>
      </c>
      <c r="V15" s="26">
        <f t="shared" si="2"/>
        <v>55866.30695443645</v>
      </c>
      <c r="W15" s="23">
        <f>'WEEKLY COMPETITIVE REPORT'!W15</f>
        <v>5572</v>
      </c>
      <c r="X15" s="57">
        <f>'WEEKLY COMPETITIVE REPORT'!X15</f>
        <v>9494</v>
      </c>
    </row>
    <row r="16" spans="1:24" ht="12.75">
      <c r="A16" s="51">
        <v>3</v>
      </c>
      <c r="B16" s="4">
        <f>'WEEKLY COMPETITIVE REPORT'!B16</f>
        <v>3</v>
      </c>
      <c r="C16" s="4" t="str">
        <f>'WEEKLY COMPETITIVE REPORT'!C16</f>
        <v>UGLY TRUTH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6</v>
      </c>
      <c r="G16" s="38">
        <f>'WEEKLY COMPETITIVE REPORT'!G16</f>
        <v>7</v>
      </c>
      <c r="H16" s="15">
        <f>'WEEKLY COMPETITIVE REPORT'!H16/X4</f>
        <v>18717.02637889688</v>
      </c>
      <c r="I16" s="15">
        <f>'WEEKLY COMPETITIVE REPORT'!I16/X4</f>
        <v>21939.448441247</v>
      </c>
      <c r="J16" s="23">
        <f>'WEEKLY COMPETITIVE REPORT'!J16</f>
        <v>2825</v>
      </c>
      <c r="K16" s="23">
        <f>'WEEKLY COMPETITIVE REPORT'!K16</f>
        <v>3326</v>
      </c>
      <c r="L16" s="65">
        <f>'WEEKLY COMPETITIVE REPORT'!L16</f>
        <v>-14.68779887962836</v>
      </c>
      <c r="M16" s="15">
        <f t="shared" si="0"/>
        <v>2673.860911270983</v>
      </c>
      <c r="N16" s="38">
        <f>'WEEKLY COMPETITIVE REPORT'!N16</f>
        <v>7</v>
      </c>
      <c r="O16" s="15">
        <f>'WEEKLY COMPETITIVE REPORT'!O16/X4</f>
        <v>23931.354916067146</v>
      </c>
      <c r="P16" s="15">
        <f>'WEEKLY COMPETITIVE REPORT'!P16/X4</f>
        <v>28708.033573141485</v>
      </c>
      <c r="Q16" s="23">
        <f>'WEEKLY COMPETITIVE REPORT'!Q16</f>
        <v>3775</v>
      </c>
      <c r="R16" s="23">
        <f>'WEEKLY COMPETITIVE REPORT'!R16</f>
        <v>4577</v>
      </c>
      <c r="S16" s="65">
        <f>'WEEKLY COMPETITIVE REPORT'!S16</f>
        <v>-16.638822178135115</v>
      </c>
      <c r="T16" s="15">
        <f>'WEEKLY COMPETITIVE REPORT'!T16/X4</f>
        <v>254808.1534772182</v>
      </c>
      <c r="U16" s="15">
        <f t="shared" si="1"/>
        <v>3418.7649880095923</v>
      </c>
      <c r="V16" s="26">
        <f t="shared" si="2"/>
        <v>278739.50839328533</v>
      </c>
      <c r="W16" s="23">
        <f>'WEEKLY COMPETITIVE REPORT'!W16</f>
        <v>40570</v>
      </c>
      <c r="X16" s="57">
        <f>'WEEKLY COMPETITIVE REPORT'!X16</f>
        <v>44345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THE TAKING OF PELHAM 123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1</v>
      </c>
      <c r="G17" s="38">
        <f>'WEEKLY COMPETITIVE REPORT'!G17</f>
        <v>5</v>
      </c>
      <c r="H17" s="15">
        <f>'WEEKLY COMPETITIVE REPORT'!H17/X4</f>
        <v>14620.80335731415</v>
      </c>
      <c r="I17" s="15">
        <f>'WEEKLY COMPETITIVE REPORT'!I17/X4</f>
        <v>0</v>
      </c>
      <c r="J17" s="23">
        <f>'WEEKLY COMPETITIVE REPORT'!J17</f>
        <v>2126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2924.1606714628297</v>
      </c>
      <c r="N17" s="38">
        <f>'WEEKLY COMPETITIVE REPORT'!N17</f>
        <v>5</v>
      </c>
      <c r="O17" s="15">
        <f>'WEEKLY COMPETITIVE REPORT'!O17/X4</f>
        <v>20699.94004796163</v>
      </c>
      <c r="P17" s="15">
        <f>'WEEKLY COMPETITIVE REPORT'!P17/X4</f>
        <v>0</v>
      </c>
      <c r="Q17" s="23">
        <f>'WEEKLY COMPETITIVE REPORT'!Q17</f>
        <v>3247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2570.443645083933</v>
      </c>
      <c r="U17" s="15">
        <f t="shared" si="1"/>
        <v>4139.988009592326</v>
      </c>
      <c r="V17" s="26">
        <f t="shared" si="2"/>
        <v>23270.383693045565</v>
      </c>
      <c r="W17" s="23">
        <f>'WEEKLY COMPETITIVE REPORT'!W17</f>
        <v>443</v>
      </c>
      <c r="X17" s="57">
        <f>'WEEKLY COMPETITIVE REPORT'!X17</f>
        <v>3690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ORPHAN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2</v>
      </c>
      <c r="G18" s="38">
        <f>'WEEKLY COMPETITIVE REPORT'!G18</f>
        <v>6</v>
      </c>
      <c r="H18" s="15">
        <f>'WEEKLY COMPETITIVE REPORT'!H18/X4</f>
        <v>15256.294964028777</v>
      </c>
      <c r="I18" s="15">
        <f>'WEEKLY COMPETITIVE REPORT'!I18/X4</f>
        <v>16789.56834532374</v>
      </c>
      <c r="J18" s="23">
        <f>'WEEKLY COMPETITIVE REPORT'!J18</f>
        <v>2140</v>
      </c>
      <c r="K18" s="23">
        <f>'WEEKLY COMPETITIVE REPORT'!K18</f>
        <v>2336</v>
      </c>
      <c r="L18" s="65">
        <f>'WEEKLY COMPETITIVE REPORT'!L18</f>
        <v>-9.132297803963567</v>
      </c>
      <c r="M18" s="15">
        <f t="shared" si="0"/>
        <v>2542.7158273381297</v>
      </c>
      <c r="N18" s="38">
        <f>'WEEKLY COMPETITIVE REPORT'!N18</f>
        <v>6</v>
      </c>
      <c r="O18" s="15">
        <f>'WEEKLY COMPETITIVE REPORT'!O18/X4</f>
        <v>18367.805755395682</v>
      </c>
      <c r="P18" s="15">
        <f>'WEEKLY COMPETITIVE REPORT'!P18/X4</f>
        <v>21671.163069544364</v>
      </c>
      <c r="Q18" s="23">
        <f>'WEEKLY COMPETITIVE REPORT'!Q18</f>
        <v>2742</v>
      </c>
      <c r="R18" s="23">
        <f>'WEEKLY COMPETITIVE REPORT'!R18</f>
        <v>3211</v>
      </c>
      <c r="S18" s="65">
        <f>'WEEKLY COMPETITIVE REPORT'!S18</f>
        <v>-15.2431011826544</v>
      </c>
      <c r="T18" s="15">
        <f>'WEEKLY COMPETITIVE REPORT'!T18/X4</f>
        <v>22933.153477218224</v>
      </c>
      <c r="U18" s="15">
        <f t="shared" si="1"/>
        <v>3061.300959232614</v>
      </c>
      <c r="V18" s="26">
        <f t="shared" si="2"/>
        <v>41300.95923261391</v>
      </c>
      <c r="W18" s="23">
        <f>'WEEKLY COMPETITIVE REPORT'!W18</f>
        <v>3384</v>
      </c>
      <c r="X18" s="57">
        <f>'WEEKLY COMPETITIVE REPORT'!X18</f>
        <v>6126</v>
      </c>
    </row>
    <row r="19" spans="1:24" ht="12.75">
      <c r="A19" s="51">
        <v>6</v>
      </c>
      <c r="B19" s="4">
        <f>'WEEKLY COMPETITIVE REPORT'!B19</f>
        <v>6</v>
      </c>
      <c r="C19" s="4" t="str">
        <f>'WEEKLY COMPETITIVE REPORT'!C19</f>
        <v>THE FINAL DESTINATION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6</v>
      </c>
      <c r="G19" s="38">
        <f>'WEEKLY COMPETITIVE REPORT'!G19</f>
        <v>10</v>
      </c>
      <c r="H19" s="15">
        <f>'WEEKLY COMPETITIVE REPORT'!H19/X4</f>
        <v>11393.884892086331</v>
      </c>
      <c r="I19" s="15">
        <f>'WEEKLY COMPETITIVE REPORT'!I19/X4</f>
        <v>14473.920863309353</v>
      </c>
      <c r="J19" s="23">
        <f>'WEEKLY COMPETITIVE REPORT'!J19</f>
        <v>1300</v>
      </c>
      <c r="K19" s="23">
        <f>'WEEKLY COMPETITIVE REPORT'!K19</f>
        <v>1599</v>
      </c>
      <c r="L19" s="65">
        <f>'WEEKLY COMPETITIVE REPORT'!L19</f>
        <v>-21.27990059024542</v>
      </c>
      <c r="M19" s="15">
        <f t="shared" si="0"/>
        <v>1139.388489208633</v>
      </c>
      <c r="N19" s="38">
        <f>'WEEKLY COMPETITIVE REPORT'!N19</f>
        <v>10</v>
      </c>
      <c r="O19" s="15">
        <f>'WEEKLY COMPETITIVE REPORT'!O19/X4</f>
        <v>14614.808153477217</v>
      </c>
      <c r="P19" s="15">
        <f>'WEEKLY COMPETITIVE REPORT'!P19/X4</f>
        <v>17748.800959232613</v>
      </c>
      <c r="Q19" s="23">
        <f>'WEEKLY COMPETITIVE REPORT'!Q19</f>
        <v>1760</v>
      </c>
      <c r="R19" s="23">
        <f>'WEEKLY COMPETITIVE REPORT'!R19</f>
        <v>2052</v>
      </c>
      <c r="S19" s="65">
        <f>'WEEKLY COMPETITIVE REPORT'!S19</f>
        <v>-17.657490288802563</v>
      </c>
      <c r="T19" s="15">
        <f>'WEEKLY COMPETITIVE REPORT'!T19/X4</f>
        <v>258177.45803357314</v>
      </c>
      <c r="U19" s="15">
        <f t="shared" si="1"/>
        <v>1461.4808153477218</v>
      </c>
      <c r="V19" s="26">
        <f t="shared" si="2"/>
        <v>272792.2661870504</v>
      </c>
      <c r="W19" s="23">
        <f>'WEEKLY COMPETITIVE REPORT'!W19</f>
        <v>30752</v>
      </c>
      <c r="X19" s="57">
        <f>'WEEKLY COMPETITIVE REPORT'!X19</f>
        <v>32512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HALLOWEEN 2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1</v>
      </c>
      <c r="G20" s="38">
        <f>'WEEKLY COMPETITIVE REPORT'!G20</f>
        <v>2</v>
      </c>
      <c r="H20" s="15">
        <f>'WEEKLY COMPETITIVE REPORT'!H20/X4</f>
        <v>8992.805755395682</v>
      </c>
      <c r="I20" s="15">
        <f>'WEEKLY COMPETITIVE REPORT'!I20/X4</f>
        <v>0</v>
      </c>
      <c r="J20" s="23">
        <f>'WEEKLY COMPETITIVE REPORT'!J20</f>
        <v>1271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4496.402877697841</v>
      </c>
      <c r="N20" s="38">
        <f>'WEEKLY COMPETITIVE REPORT'!N20</f>
        <v>2</v>
      </c>
      <c r="O20" s="15">
        <f>'WEEKLY COMPETITIVE REPORT'!O20/X4</f>
        <v>11294.964028776978</v>
      </c>
      <c r="P20" s="15">
        <f>'WEEKLY COMPETITIVE REPORT'!P20/X4</f>
        <v>0</v>
      </c>
      <c r="Q20" s="23">
        <f>'WEEKLY COMPETITIVE REPORT'!Q20</f>
        <v>1642</v>
      </c>
      <c r="R20" s="23">
        <f>'WEEKLY COMPETITIVE REPORT'!R20</f>
        <v>0</v>
      </c>
      <c r="S20" s="65">
        <f>'WEEKLY COMPETITIVE REPORT'!S20</f>
        <v>0</v>
      </c>
      <c r="T20" s="15">
        <f>'WEEKLY COMPETITIVE REPORT'!T20/X4</f>
        <v>959.2326139088728</v>
      </c>
      <c r="U20" s="15">
        <f t="shared" si="1"/>
        <v>5647.482014388489</v>
      </c>
      <c r="V20" s="26">
        <f t="shared" si="2"/>
        <v>12254.19664268585</v>
      </c>
      <c r="W20" s="23">
        <f>'WEEKLY COMPETITIVE REPORT'!W20</f>
        <v>162</v>
      </c>
      <c r="X20" s="57">
        <f>'WEEKLY COMPETITIVE REPORT'!X20</f>
        <v>1804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INGLOURIOUS BASTERDS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8</v>
      </c>
      <c r="G21" s="38">
        <f>'WEEKLY COMPETITIVE REPORT'!G21</f>
        <v>7</v>
      </c>
      <c r="H21" s="15">
        <f>'WEEKLY COMPETITIVE REPORT'!H21/X4</f>
        <v>6768.585131894484</v>
      </c>
      <c r="I21" s="15">
        <f>'WEEKLY COMPETITIVE REPORT'!I21/X4</f>
        <v>9463.429256594723</v>
      </c>
      <c r="J21" s="23">
        <f>'WEEKLY COMPETITIVE REPORT'!J21</f>
        <v>873</v>
      </c>
      <c r="K21" s="23">
        <f>'WEEKLY COMPETITIVE REPORT'!K21</f>
        <v>1194</v>
      </c>
      <c r="L21" s="65">
        <f>'WEEKLY COMPETITIVE REPORT'!L21</f>
        <v>-28.476401647133358</v>
      </c>
      <c r="M21" s="15">
        <f aca="true" t="shared" si="3" ref="M21:M33">H21/G21</f>
        <v>966.9407331277835</v>
      </c>
      <c r="N21" s="38">
        <f>'WEEKLY COMPETITIVE REPORT'!N21</f>
        <v>7</v>
      </c>
      <c r="O21" s="15">
        <f>'WEEKLY COMPETITIVE REPORT'!O21/X4</f>
        <v>10765.887290167866</v>
      </c>
      <c r="P21" s="15">
        <f>'WEEKLY COMPETITIVE REPORT'!P21/X4</f>
        <v>15987.709832134293</v>
      </c>
      <c r="Q21" s="23">
        <f>'WEEKLY COMPETITIVE REPORT'!Q21</f>
        <v>1444</v>
      </c>
      <c r="R21" s="23">
        <f>'WEEKLY COMPETITIVE REPORT'!R21</f>
        <v>2175</v>
      </c>
      <c r="S21" s="65">
        <f>'WEEKLY COMPETITIVE REPORT'!S21</f>
        <v>-32.661479328770966</v>
      </c>
      <c r="T21" s="15">
        <f>'WEEKLY COMPETITIVE REPORT'!T21/X4</f>
        <v>353600.11990407674</v>
      </c>
      <c r="U21" s="15">
        <f aca="true" t="shared" si="4" ref="U21:U33">O21/N21</f>
        <v>1537.9838985954095</v>
      </c>
      <c r="V21" s="26">
        <f aca="true" t="shared" si="5" ref="V21:V33">O21+T21</f>
        <v>364366.0071942446</v>
      </c>
      <c r="W21" s="23">
        <f>'WEEKLY COMPETITIVE REPORT'!W21</f>
        <v>53619</v>
      </c>
      <c r="X21" s="57">
        <f>'WEEKLY COMPETITIVE REPORT'!X21</f>
        <v>55063</v>
      </c>
    </row>
    <row r="22" spans="1:24" ht="12.75">
      <c r="A22" s="51">
        <v>9</v>
      </c>
      <c r="B22" s="4">
        <f>'WEEKLY COMPETITIVE REPORT'!B22</f>
        <v>5</v>
      </c>
      <c r="C22" s="4" t="str">
        <f>'WEEKLY COMPETITIVE REPORT'!C22</f>
        <v>G.I. JOE</v>
      </c>
      <c r="D22" s="4" t="str">
        <f>'WEEKLY COMPETITIVE REPORT'!D22</f>
        <v>PAR</v>
      </c>
      <c r="E22" s="4" t="str">
        <f>'WEEKLY COMPETITIVE REPORT'!E22</f>
        <v>Karantanija</v>
      </c>
      <c r="F22" s="38">
        <f>'WEEKLY COMPETITIVE REPORT'!F22</f>
        <v>2</v>
      </c>
      <c r="G22" s="38">
        <f>'WEEKLY COMPETITIVE REPORT'!G22</f>
        <v>7</v>
      </c>
      <c r="H22" s="15">
        <f>'WEEKLY COMPETITIVE REPORT'!H22/X4</f>
        <v>7676.858513189448</v>
      </c>
      <c r="I22" s="15">
        <f>'WEEKLY COMPETITIVE REPORT'!I22/X4</f>
        <v>14001.79856115108</v>
      </c>
      <c r="J22" s="23">
        <f>'WEEKLY COMPETITIVE REPORT'!J22</f>
        <v>1147</v>
      </c>
      <c r="K22" s="23">
        <f>'WEEKLY COMPETITIVE REPORT'!K22</f>
        <v>2081</v>
      </c>
      <c r="L22" s="65">
        <f>'WEEKLY COMPETITIVE REPORT'!L22</f>
        <v>-45.17233997002783</v>
      </c>
      <c r="M22" s="15">
        <f t="shared" si="3"/>
        <v>1096.6940733127783</v>
      </c>
      <c r="N22" s="38">
        <f>'WEEKLY COMPETITIVE REPORT'!N22</f>
        <v>7</v>
      </c>
      <c r="O22" s="15">
        <f>'WEEKLY COMPETITIVE REPORT'!O22/X4</f>
        <v>9929.556354916067</v>
      </c>
      <c r="P22" s="15">
        <f>'WEEKLY COMPETITIVE REPORT'!P22/X4</f>
        <v>19622.30215827338</v>
      </c>
      <c r="Q22" s="23">
        <f>'WEEKLY COMPETITIVE REPORT'!Q22</f>
        <v>1553</v>
      </c>
      <c r="R22" s="23">
        <f>'WEEKLY COMPETITIVE REPORT'!R22</f>
        <v>3086</v>
      </c>
      <c r="S22" s="65">
        <f>'WEEKLY COMPETITIVE REPORT'!S22</f>
        <v>-49.3965780629392</v>
      </c>
      <c r="T22" s="15">
        <f>'WEEKLY COMPETITIVE REPORT'!T22/X4</f>
        <v>20879.796163069543</v>
      </c>
      <c r="U22" s="15">
        <f t="shared" si="4"/>
        <v>1418.5080507022953</v>
      </c>
      <c r="V22" s="26">
        <f t="shared" si="5"/>
        <v>30809.352517985608</v>
      </c>
      <c r="W22" s="23">
        <f>'WEEKLY COMPETITIVE REPORT'!W22</f>
        <v>3382</v>
      </c>
      <c r="X22" s="57">
        <f>'WEEKLY COMPETITIVE REPORT'!X22</f>
        <v>4935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CITY ISLAND</v>
      </c>
      <c r="D23" s="4" t="str">
        <f>'WEEKLY COMPETITIVE REPORT'!D23</f>
        <v>INDEP</v>
      </c>
      <c r="E23" s="4" t="str">
        <f>'WEEKLY COMPETITIVE REPORT'!E23</f>
        <v>Karantanija</v>
      </c>
      <c r="F23" s="38">
        <f>'WEEKLY COMPETITIVE REPORT'!F23</f>
        <v>1</v>
      </c>
      <c r="G23" s="38">
        <f>'WEEKLY COMPETITIVE REPORT'!G23</f>
        <v>2</v>
      </c>
      <c r="H23" s="15">
        <f>'WEEKLY COMPETITIVE REPORT'!H23/X4</f>
        <v>5815.347721822542</v>
      </c>
      <c r="I23" s="15">
        <f>'WEEKLY COMPETITIVE REPORT'!I23/X4</f>
        <v>0</v>
      </c>
      <c r="J23" s="23">
        <f>'WEEKLY COMPETITIVE REPORT'!J23</f>
        <v>830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2907.673860911271</v>
      </c>
      <c r="N23" s="38">
        <f>'WEEKLY COMPETITIVE REPORT'!N23</f>
        <v>2</v>
      </c>
      <c r="O23" s="15">
        <f>'WEEKLY COMPETITIVE REPORT'!O23/X4</f>
        <v>7744.304556354916</v>
      </c>
      <c r="P23" s="15">
        <f>'WEEKLY COMPETITIVE REPORT'!P23/X4</f>
        <v>0</v>
      </c>
      <c r="Q23" s="23">
        <f>'WEEKLY COMPETITIVE REPORT'!Q23</f>
        <v>1159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1011.6906474820144</v>
      </c>
      <c r="U23" s="15">
        <f t="shared" si="4"/>
        <v>3872.152278177458</v>
      </c>
      <c r="V23" s="26">
        <f t="shared" si="5"/>
        <v>8755.99520383693</v>
      </c>
      <c r="W23" s="23">
        <f>'WEEKLY COMPETITIVE REPORT'!W23</f>
        <v>152</v>
      </c>
      <c r="X23" s="57">
        <f>'WEEKLY COMPETITIVE REPORT'!X23</f>
        <v>1311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COCO AVANT CHANEL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7</v>
      </c>
      <c r="G24" s="38">
        <f>'WEEKLY COMPETITIVE REPORT'!G24</f>
        <v>4</v>
      </c>
      <c r="H24" s="15">
        <f>'WEEKLY COMPETITIVE REPORT'!H24/X4</f>
        <v>5019.484412470024</v>
      </c>
      <c r="I24" s="15">
        <f>'WEEKLY COMPETITIVE REPORT'!I24/X4</f>
        <v>5290.767386091127</v>
      </c>
      <c r="J24" s="23">
        <f>'WEEKLY COMPETITIVE REPORT'!J24</f>
        <v>723</v>
      </c>
      <c r="K24" s="23">
        <f>'WEEKLY COMPETITIVE REPORT'!K24</f>
        <v>761</v>
      </c>
      <c r="L24" s="65">
        <f>'WEEKLY COMPETITIVE REPORT'!L24</f>
        <v>-5.127478753541084</v>
      </c>
      <c r="M24" s="15">
        <f t="shared" si="3"/>
        <v>1254.871103117506</v>
      </c>
      <c r="N24" s="38">
        <f>'WEEKLY COMPETITIVE REPORT'!N24</f>
        <v>4</v>
      </c>
      <c r="O24" s="15">
        <f>'WEEKLY COMPETITIVE REPORT'!O24/X4</f>
        <v>7485.011990407674</v>
      </c>
      <c r="P24" s="15">
        <f>'WEEKLY COMPETITIVE REPORT'!P24/X4</f>
        <v>9106.714628297363</v>
      </c>
      <c r="Q24" s="23">
        <f>'WEEKLY COMPETITIVE REPORT'!Q24</f>
        <v>1112</v>
      </c>
      <c r="R24" s="23">
        <f>'WEEKLY COMPETITIVE REPORT'!R24</f>
        <v>1410</v>
      </c>
      <c r="S24" s="65">
        <f>'WEEKLY COMPETITIVE REPORT'!S24</f>
        <v>-17.807768268597755</v>
      </c>
      <c r="T24" s="15">
        <f>'WEEKLY COMPETITIVE REPORT'!T24/X4</f>
        <v>104258.09352517985</v>
      </c>
      <c r="U24" s="15">
        <f t="shared" si="4"/>
        <v>1871.2529976019184</v>
      </c>
      <c r="V24" s="26">
        <f t="shared" si="5"/>
        <v>111743.10551558752</v>
      </c>
      <c r="W24" s="23">
        <f>'WEEKLY COMPETITIVE REPORT'!W24</f>
        <v>16208</v>
      </c>
      <c r="X24" s="57">
        <f>'WEEKLY COMPETITIVE REPORT'!X24</f>
        <v>17320</v>
      </c>
    </row>
    <row r="25" spans="1:24" ht="12.75">
      <c r="A25" s="51">
        <v>12</v>
      </c>
      <c r="B25" s="4">
        <f>'WEEKLY COMPETITIVE REPORT'!B25</f>
        <v>8</v>
      </c>
      <c r="C25" s="4" t="str">
        <f>'WEEKLY COMPETITIVE REPORT'!C25</f>
        <v>PUBLIC ENEMIES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5</v>
      </c>
      <c r="G25" s="38">
        <f>'WEEKLY COMPETITIVE REPORT'!G25</f>
        <v>8</v>
      </c>
      <c r="H25" s="15">
        <f>'WEEKLY COMPETITIVE REPORT'!H25/X4</f>
        <v>4865.107913669065</v>
      </c>
      <c r="I25" s="15">
        <f>'WEEKLY COMPETITIVE REPORT'!I25/X4</f>
        <v>10118.405275779376</v>
      </c>
      <c r="J25" s="23">
        <f>'WEEKLY COMPETITIVE REPORT'!J25</f>
        <v>682</v>
      </c>
      <c r="K25" s="23">
        <f>'WEEKLY COMPETITIVE REPORT'!K25</f>
        <v>1439</v>
      </c>
      <c r="L25" s="65">
        <f>'WEEKLY COMPETITIVE REPORT'!L25</f>
        <v>-51.91823433565398</v>
      </c>
      <c r="M25" s="15">
        <f t="shared" si="3"/>
        <v>608.1384892086331</v>
      </c>
      <c r="N25" s="38">
        <f>'WEEKLY COMPETITIVE REPORT'!N25</f>
        <v>8</v>
      </c>
      <c r="O25" s="15">
        <f>'WEEKLY COMPETITIVE REPORT'!O25/X4</f>
        <v>6852.517985611511</v>
      </c>
      <c r="P25" s="15">
        <f>'WEEKLY COMPETITIVE REPORT'!P25/X4</f>
        <v>14262.589928057554</v>
      </c>
      <c r="Q25" s="23">
        <f>'WEEKLY COMPETITIVE REPORT'!Q25</f>
        <v>1003</v>
      </c>
      <c r="R25" s="23">
        <f>'WEEKLY COMPETITIVE REPORT'!R25</f>
        <v>2131</v>
      </c>
      <c r="S25" s="65">
        <f>'WEEKLY COMPETITIVE REPORT'!S25</f>
        <v>-51.9546027742749</v>
      </c>
      <c r="T25" s="15">
        <f>'WEEKLY COMPETITIVE REPORT'!T25/X4</f>
        <v>112514.98800959233</v>
      </c>
      <c r="U25" s="15">
        <f t="shared" si="4"/>
        <v>856.5647482014389</v>
      </c>
      <c r="V25" s="26">
        <f t="shared" si="5"/>
        <v>119367.50599520384</v>
      </c>
      <c r="W25" s="23">
        <f>'WEEKLY COMPETITIVE REPORT'!W25</f>
        <v>17843</v>
      </c>
      <c r="X25" s="57">
        <f>'WEEKLY COMPETITIVE REPORT'!X25</f>
        <v>18846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GARFIELD'S FUN FEST</v>
      </c>
      <c r="D26" s="4" t="str">
        <f>'WEEKLY COMPETITIVE REPORT'!D26</f>
        <v>INDEP</v>
      </c>
      <c r="E26" s="4" t="str">
        <f>'WEEKLY COMPETITIVE REPORT'!E26</f>
        <v>Kolosej</v>
      </c>
      <c r="F26" s="38">
        <f>'WEEKLY COMPETITIVE REPORT'!F26</f>
        <v>7</v>
      </c>
      <c r="G26" s="38">
        <f>'WEEKLY COMPETITIVE REPORT'!G26</f>
        <v>5</v>
      </c>
      <c r="H26" s="15">
        <f>'WEEKLY COMPETITIVE REPORT'!H26/X4</f>
        <v>4814.148681055156</v>
      </c>
      <c r="I26" s="15">
        <f>'WEEKLY COMPETITIVE REPORT'!I26/X4</f>
        <v>4943.045563549161</v>
      </c>
      <c r="J26" s="23">
        <f>'WEEKLY COMPETITIVE REPORT'!J26</f>
        <v>2137</v>
      </c>
      <c r="K26" s="23">
        <f>'WEEKLY COMPETITIVE REPORT'!K26</f>
        <v>719</v>
      </c>
      <c r="L26" s="65">
        <f>'WEEKLY COMPETITIVE REPORT'!L26</f>
        <v>-2.6076409945421517</v>
      </c>
      <c r="M26" s="15">
        <f t="shared" si="3"/>
        <v>962.8297362110312</v>
      </c>
      <c r="N26" s="38">
        <f>'WEEKLY COMPETITIVE REPORT'!N26</f>
        <v>5</v>
      </c>
      <c r="O26" s="15">
        <f>'WEEKLY COMPETITIVE REPORT'!O26/X4</f>
        <v>5566.546762589928</v>
      </c>
      <c r="P26" s="15">
        <f>'WEEKLY COMPETITIVE REPORT'!P26/X4</f>
        <v>7254.196642685851</v>
      </c>
      <c r="Q26" s="23">
        <f>'WEEKLY COMPETITIVE REPORT'!Q26</f>
        <v>2175</v>
      </c>
      <c r="R26" s="23">
        <f>'WEEKLY COMPETITIVE REPORT'!R26</f>
        <v>997</v>
      </c>
      <c r="S26" s="65">
        <f>'WEEKLY COMPETITIVE REPORT'!S26</f>
        <v>-23.264462809917347</v>
      </c>
      <c r="T26" s="15">
        <f>'WEEKLY COMPETITIVE REPORT'!T26/X4</f>
        <v>116443.345323741</v>
      </c>
      <c r="U26" s="15">
        <f t="shared" si="4"/>
        <v>1113.3093525179856</v>
      </c>
      <c r="V26" s="26">
        <f t="shared" si="5"/>
        <v>122009.89208633093</v>
      </c>
      <c r="W26" s="23">
        <f>'WEEKLY COMPETITIVE REPORT'!W26</f>
        <v>19900</v>
      </c>
      <c r="X26" s="57">
        <f>'WEEKLY COMPETITIVE REPORT'!X26</f>
        <v>22075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FUNNY PEOPLE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4</v>
      </c>
      <c r="G27" s="38">
        <f>'WEEKLY COMPETITIVE REPORT'!G27</f>
        <v>6</v>
      </c>
      <c r="H27" s="15">
        <f>'WEEKLY COMPETITIVE REPORT'!H27/X4</f>
        <v>3833.9328537170263</v>
      </c>
      <c r="I27" s="15">
        <f>'WEEKLY COMPETITIVE REPORT'!I27/X17</f>
        <v>1.4861788617886178</v>
      </c>
      <c r="J27" s="23">
        <f>'WEEKLY COMPETITIVE REPORT'!J27</f>
        <v>535</v>
      </c>
      <c r="K27" s="23">
        <f>'WEEKLY COMPETITIVE REPORT'!K27</f>
        <v>1162</v>
      </c>
      <c r="L27" s="65">
        <f>'WEEKLY COMPETITIVE REPORT'!L27</f>
        <v>-53.355215171407735</v>
      </c>
      <c r="M27" s="15">
        <f t="shared" si="3"/>
        <v>638.9888089528378</v>
      </c>
      <c r="N27" s="38">
        <f>'WEEKLY COMPETITIVE REPORT'!N27</f>
        <v>6</v>
      </c>
      <c r="O27" s="15">
        <f>'WEEKLY COMPETITIVE REPORT'!O27/X4</f>
        <v>5376.199040767386</v>
      </c>
      <c r="P27" s="15">
        <f>'WEEKLY COMPETITIVE REPORT'!P27/X17</f>
        <v>2.069105691056911</v>
      </c>
      <c r="Q27" s="23">
        <f>'WEEKLY COMPETITIVE REPORT'!Q27</f>
        <v>803</v>
      </c>
      <c r="R27" s="23">
        <f>'WEEKLY COMPETITIVE REPORT'!R27</f>
        <v>1729</v>
      </c>
      <c r="S27" s="65">
        <f>'WEEKLY COMPETITIVE REPORT'!S27</f>
        <v>-53.01899148657498</v>
      </c>
      <c r="T27" s="15">
        <f>'WEEKLY COMPETITIVE REPORT'!T27/X17</f>
        <v>6.993495934959349</v>
      </c>
      <c r="U27" s="15">
        <f t="shared" si="4"/>
        <v>896.033173461231</v>
      </c>
      <c r="V27" s="26">
        <f t="shared" si="5"/>
        <v>5383.192536702345</v>
      </c>
      <c r="W27" s="23">
        <f>'WEEKLY COMPETITIVE REPORT'!W27</f>
        <v>6163</v>
      </c>
      <c r="X27" s="57">
        <f>'WEEKLY COMPETITIVE REPORT'!X27</f>
        <v>6966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DISTRICT 9</v>
      </c>
      <c r="D28" s="4" t="str">
        <f>'WEEKLY COMPETITIVE REPORT'!D28</f>
        <v>INDEP</v>
      </c>
      <c r="E28" s="4" t="str">
        <f>'WEEKLY COMPETITIVE REPORT'!E28</f>
        <v>CF</v>
      </c>
      <c r="F28" s="38">
        <f>'WEEKLY COMPETITIVE REPORT'!F28</f>
        <v>4</v>
      </c>
      <c r="G28" s="38">
        <f>'WEEKLY COMPETITIVE REPORT'!G28</f>
        <v>5</v>
      </c>
      <c r="H28" s="15">
        <f>'WEEKLY COMPETITIVE REPORT'!H28/X4</f>
        <v>3436.7505995203837</v>
      </c>
      <c r="I28" s="15">
        <f>'WEEKLY COMPETITIVE REPORT'!I28/X17</f>
        <v>0.8249322493224932</v>
      </c>
      <c r="J28" s="23">
        <f>'WEEKLY COMPETITIVE REPORT'!J28</f>
        <v>505</v>
      </c>
      <c r="K28" s="23">
        <f>'WEEKLY COMPETITIVE REPORT'!K28</f>
        <v>653</v>
      </c>
      <c r="L28" s="65">
        <f>'WEEKLY COMPETITIVE REPORT'!L28</f>
        <v>-24.67148488830486</v>
      </c>
      <c r="M28" s="15">
        <f t="shared" si="3"/>
        <v>687.3501199040768</v>
      </c>
      <c r="N28" s="38">
        <f>'WEEKLY COMPETITIVE REPORT'!N28</f>
        <v>5</v>
      </c>
      <c r="O28" s="15">
        <f>'WEEKLY COMPETITIVE REPORT'!O28/X4</f>
        <v>4971.52278177458</v>
      </c>
      <c r="P28" s="15">
        <f>'WEEKLY COMPETITIVE REPORT'!P28/X17</f>
        <v>1.202981029810298</v>
      </c>
      <c r="Q28" s="23">
        <f>'WEEKLY COMPETITIVE REPORT'!Q28</f>
        <v>789</v>
      </c>
      <c r="R28" s="23">
        <f>'WEEKLY COMPETITIVE REPORT'!R28</f>
        <v>997</v>
      </c>
      <c r="S28" s="65">
        <f>'WEEKLY COMPETITIVE REPORT'!S28</f>
        <v>-25.27596305474205</v>
      </c>
      <c r="T28" s="15">
        <f>'WEEKLY COMPETITIVE REPORT'!T28/X17</f>
        <v>6.378590785907859</v>
      </c>
      <c r="U28" s="15">
        <f t="shared" si="4"/>
        <v>994.304556354916</v>
      </c>
      <c r="V28" s="26">
        <f t="shared" si="5"/>
        <v>4977.901372560488</v>
      </c>
      <c r="W28" s="23">
        <f>'WEEKLY COMPETITIVE REPORT'!W28</f>
        <v>5316</v>
      </c>
      <c r="X28" s="57">
        <f>'WEEKLY COMPETITIVE REPORT'!X28</f>
        <v>6105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ICE AGE 3: DAWN OF THE DINOSAURS</v>
      </c>
      <c r="D29" s="4" t="str">
        <f>'WEEKLY COMPETITIVE REPORT'!D29</f>
        <v>FOX</v>
      </c>
      <c r="E29" s="4" t="str">
        <f>'WEEKLY COMPETITIVE REPORT'!E29</f>
        <v>CF</v>
      </c>
      <c r="F29" s="38">
        <f>'WEEKLY COMPETITIVE REPORT'!F29</f>
        <v>14</v>
      </c>
      <c r="G29" s="38">
        <f>'WEEKLY COMPETITIVE REPORT'!G29</f>
        <v>21</v>
      </c>
      <c r="H29" s="15">
        <f>'WEEKLY COMPETITIVE REPORT'!H29/X4</f>
        <v>3268.8848920863306</v>
      </c>
      <c r="I29" s="15">
        <f>'WEEKLY COMPETITIVE REPORT'!I29/X17</f>
        <v>0.22276422764227644</v>
      </c>
      <c r="J29" s="23">
        <f>'WEEKLY COMPETITIVE REPORT'!J29</f>
        <v>705</v>
      </c>
      <c r="K29" s="23">
        <f>'WEEKLY COMPETITIVE REPORT'!K29</f>
        <v>177</v>
      </c>
      <c r="L29" s="65">
        <f>'WEEKLY COMPETITIVE REPORT'!L29</f>
        <v>165.3284671532847</v>
      </c>
      <c r="M29" s="15">
        <f t="shared" si="3"/>
        <v>155.66118533744432</v>
      </c>
      <c r="N29" s="38">
        <f>'WEEKLY COMPETITIVE REPORT'!N29</f>
        <v>21</v>
      </c>
      <c r="O29" s="15">
        <f>'WEEKLY COMPETITIVE REPORT'!O29/X4</f>
        <v>4938.549160671463</v>
      </c>
      <c r="P29" s="15">
        <f>'WEEKLY COMPETITIVE REPORT'!P29/X17</f>
        <v>0.4926829268292683</v>
      </c>
      <c r="Q29" s="23">
        <f>'WEEKLY COMPETITIVE REPORT'!Q29</f>
        <v>1065</v>
      </c>
      <c r="R29" s="23">
        <f>'WEEKLY COMPETITIVE REPORT'!R29</f>
        <v>489</v>
      </c>
      <c r="S29" s="65">
        <f>'WEEKLY COMPETITIVE REPORT'!S29</f>
        <v>81.24312431243123</v>
      </c>
      <c r="T29" s="15">
        <f>'WEEKLY COMPETITIVE REPORT'!T29/X4</f>
        <v>1365086.9304556355</v>
      </c>
      <c r="U29" s="15">
        <f t="shared" si="4"/>
        <v>235.16900765102204</v>
      </c>
      <c r="V29" s="26">
        <f t="shared" si="5"/>
        <v>1370025.479616307</v>
      </c>
      <c r="W29" s="23">
        <f>'WEEKLY COMPETITIVE REPORT'!W29</f>
        <v>196924</v>
      </c>
      <c r="X29" s="57">
        <f>'WEEKLY COMPETITIVE REPORT'!X29</f>
        <v>197989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THE PROPOSAL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11</v>
      </c>
      <c r="G30" s="38">
        <f>'WEEKLY COMPETITIVE REPORT'!G30</f>
        <v>8</v>
      </c>
      <c r="H30" s="15">
        <f>'WEEKLY COMPETITIVE REPORT'!H30/X4</f>
        <v>2315.6474820143885</v>
      </c>
      <c r="I30" s="15">
        <f>'WEEKLY COMPETITIVE REPORT'!I30/X17</f>
        <v>0.50840108401084</v>
      </c>
      <c r="J30" s="23">
        <f>'WEEKLY COMPETITIVE REPORT'!J30</f>
        <v>330</v>
      </c>
      <c r="K30" s="23">
        <f>'WEEKLY COMPETITIVE REPORT'!K30</f>
        <v>383</v>
      </c>
      <c r="L30" s="65">
        <f>'WEEKLY COMPETITIVE REPORT'!L30</f>
        <v>-17.643923240938165</v>
      </c>
      <c r="M30" s="15">
        <f t="shared" si="3"/>
        <v>289.45593525179856</v>
      </c>
      <c r="N30" s="38">
        <f>'WEEKLY COMPETITIVE REPORT'!N30</f>
        <v>8</v>
      </c>
      <c r="O30" s="15">
        <f>'WEEKLY COMPETITIVE REPORT'!O30/X4</f>
        <v>3144.484412470024</v>
      </c>
      <c r="P30" s="15">
        <f>'WEEKLY COMPETITIVE REPORT'!P30/X17</f>
        <v>0.7295392953929539</v>
      </c>
      <c r="Q30" s="23">
        <f>'WEEKLY COMPETITIVE REPORT'!Q30</f>
        <v>453</v>
      </c>
      <c r="R30" s="23">
        <f>'WEEKLY COMPETITIVE REPORT'!R30</f>
        <v>579</v>
      </c>
      <c r="S30" s="65">
        <f>'WEEKLY COMPETITIVE REPORT'!S30</f>
        <v>-22.065378900445765</v>
      </c>
      <c r="T30" s="15">
        <f>'WEEKLY COMPETITIVE REPORT'!T30/X4</f>
        <v>384487.41007194243</v>
      </c>
      <c r="U30" s="15">
        <f t="shared" si="4"/>
        <v>393.060551558753</v>
      </c>
      <c r="V30" s="26">
        <f t="shared" si="5"/>
        <v>387631.89448441245</v>
      </c>
      <c r="W30" s="23">
        <f>'WEEKLY COMPETITIVE REPORT'!W30</f>
        <v>63752</v>
      </c>
      <c r="X30" s="57">
        <f>'WEEKLY COMPETITIVE REPORT'!X30</f>
        <v>64205</v>
      </c>
    </row>
    <row r="31" spans="1:24" ht="12.75">
      <c r="A31" s="51">
        <v>18</v>
      </c>
      <c r="B31" s="4">
        <f>'WEEKLY COMPETITIVE REPORT'!B31</f>
        <v>17</v>
      </c>
      <c r="C31" s="4" t="str">
        <f>'WEEKLY COMPETITIVE REPORT'!C31</f>
        <v>HANGOVER</v>
      </c>
      <c r="D31" s="4" t="str">
        <f>'WEEKLY COMPETITIVE REPORT'!D31</f>
        <v>WB</v>
      </c>
      <c r="E31" s="4" t="str">
        <f>'WEEKLY COMPETITIVE REPORT'!E31</f>
        <v>Blitz</v>
      </c>
      <c r="F31" s="38">
        <f>'WEEKLY COMPETITIVE REPORT'!F31</f>
        <v>18</v>
      </c>
      <c r="G31" s="38">
        <f>'WEEKLY COMPETITIVE REPORT'!G31</f>
        <v>6</v>
      </c>
      <c r="H31" s="15">
        <f>'WEEKLY COMPETITIVE REPORT'!H31/X4</f>
        <v>1549.7601918465227</v>
      </c>
      <c r="I31" s="15">
        <f>'WEEKLY COMPETITIVE REPORT'!I31/X17</f>
        <v>0.33387533875338754</v>
      </c>
      <c r="J31" s="23">
        <f>'WEEKLY COMPETITIVE REPORT'!J31</f>
        <v>211</v>
      </c>
      <c r="K31" s="23">
        <f>'WEEKLY COMPETITIVE REPORT'!K31</f>
        <v>266</v>
      </c>
      <c r="L31" s="65">
        <f>'WEEKLY COMPETITIVE REPORT'!L31</f>
        <v>-16.07142857142857</v>
      </c>
      <c r="M31" s="15">
        <f t="shared" si="3"/>
        <v>258.2933653077538</v>
      </c>
      <c r="N31" s="38">
        <f>'WEEKLY COMPETITIVE REPORT'!N31</f>
        <v>6</v>
      </c>
      <c r="O31" s="15">
        <f>'WEEKLY COMPETITIVE REPORT'!O31/X4</f>
        <v>2213.729016786571</v>
      </c>
      <c r="P31" s="15">
        <f>'WEEKLY COMPETITIVE REPORT'!P31/X17</f>
        <v>0.4140921409214092</v>
      </c>
      <c r="Q31" s="23">
        <f>'WEEKLY COMPETITIVE REPORT'!Q31</f>
        <v>313</v>
      </c>
      <c r="R31" s="23">
        <f>'WEEKLY COMPETITIVE REPORT'!R31</f>
        <v>337</v>
      </c>
      <c r="S31" s="65">
        <f>'WEEKLY COMPETITIVE REPORT'!S31</f>
        <v>-3.337696335078533</v>
      </c>
      <c r="T31" s="15">
        <f>'WEEKLY COMPETITIVE REPORT'!T31/X4</f>
        <v>374950.5395683453</v>
      </c>
      <c r="U31" s="15">
        <f t="shared" si="4"/>
        <v>368.95483613109513</v>
      </c>
      <c r="V31" s="26">
        <f t="shared" si="5"/>
        <v>377164.26858513185</v>
      </c>
      <c r="W31" s="23">
        <f>'WEEKLY COMPETITIVE REPORT'!W31</f>
        <v>61370</v>
      </c>
      <c r="X31" s="57">
        <f>'WEEKLY COMPETITIVE REPORT'!X31</f>
        <v>61683</v>
      </c>
    </row>
    <row r="32" spans="1:24" ht="12.75">
      <c r="A32" s="51">
        <v>19</v>
      </c>
      <c r="B32" s="4">
        <f>'WEEKLY COMPETITIVE REPORT'!B32</f>
        <v>14</v>
      </c>
      <c r="C32" s="4" t="str">
        <f>'WEEKLY COMPETITIVE REPORT'!C32</f>
        <v>G-FORCE</v>
      </c>
      <c r="D32" s="4" t="str">
        <f>'WEEKLY COMPETITIVE REPORT'!D32</f>
        <v>WDI</v>
      </c>
      <c r="E32" s="4" t="str">
        <f>'WEEKLY COMPETITIVE REPORT'!E32</f>
        <v>CENEX</v>
      </c>
      <c r="F32" s="38">
        <f>'WEEKLY COMPETITIVE REPORT'!F32</f>
        <v>9</v>
      </c>
      <c r="G32" s="38">
        <f>'WEEKLY COMPETITIVE REPORT'!G32</f>
        <v>13</v>
      </c>
      <c r="H32" s="15">
        <f>'WEEKLY COMPETITIVE REPORT'!H32/X4</f>
        <v>2051.8585131894483</v>
      </c>
      <c r="I32" s="15">
        <f>'WEEKLY COMPETITIVE REPORT'!I32/X17</f>
        <v>0.4962059620596206</v>
      </c>
      <c r="J32" s="23">
        <f>'WEEKLY COMPETITIVE REPORT'!J32</f>
        <v>337</v>
      </c>
      <c r="K32" s="23">
        <f>'WEEKLY COMPETITIVE REPORT'!K32</f>
        <v>462</v>
      </c>
      <c r="L32" s="65">
        <f>'WEEKLY COMPETITIVE REPORT'!L32</f>
        <v>-25.232113599126166</v>
      </c>
      <c r="M32" s="15">
        <f t="shared" si="3"/>
        <v>157.83527024534217</v>
      </c>
      <c r="N32" s="38">
        <f>'WEEKLY COMPETITIVE REPORT'!N32</f>
        <v>13</v>
      </c>
      <c r="O32" s="15">
        <f>'WEEKLY COMPETITIVE REPORT'!O32/X4</f>
        <v>2138.78896882494</v>
      </c>
      <c r="P32" s="15">
        <f>'WEEKLY COMPETITIVE REPORT'!P32/X17</f>
        <v>0.664769647696477</v>
      </c>
      <c r="Q32" s="23">
        <f>'WEEKLY COMPETITIVE REPORT'!Q32</f>
        <v>356</v>
      </c>
      <c r="R32" s="23">
        <f>'WEEKLY COMPETITIVE REPORT'!R32</f>
        <v>703</v>
      </c>
      <c r="S32" s="65">
        <f>'WEEKLY COMPETITIVE REPORT'!S32</f>
        <v>-41.826335099877696</v>
      </c>
      <c r="T32" s="15">
        <f>'WEEKLY COMPETITIVE REPORT'!T32/X4</f>
        <v>199746.70263788968</v>
      </c>
      <c r="U32" s="15">
        <f t="shared" si="4"/>
        <v>164.52222837114925</v>
      </c>
      <c r="V32" s="26">
        <f t="shared" si="5"/>
        <v>201885.4916067146</v>
      </c>
      <c r="W32" s="23">
        <f>'WEEKLY COMPETITIVE REPORT'!W32</f>
        <v>28327</v>
      </c>
      <c r="X32" s="57">
        <f>'WEEKLY COMPETITIVE REPORT'!X32</f>
        <v>28683</v>
      </c>
    </row>
    <row r="33" spans="1:24" ht="13.5" thickBot="1">
      <c r="A33" s="51">
        <v>20</v>
      </c>
      <c r="B33" s="4">
        <f>'WEEKLY COMPETITIVE REPORT'!B33</f>
        <v>18</v>
      </c>
      <c r="C33" s="4" t="str">
        <f>'WEEKLY COMPETITIVE REPORT'!C33</f>
        <v>GHOSTS OF GIRLFRIENDS PAST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10</v>
      </c>
      <c r="G33" s="38">
        <f>'WEEKLY COMPETITIVE REPORT'!G33</f>
        <v>6</v>
      </c>
      <c r="H33" s="15">
        <f>'WEEKLY COMPETITIVE REPORT'!H33/X4</f>
        <v>608.5131894484413</v>
      </c>
      <c r="I33" s="15">
        <f>'WEEKLY COMPETITIVE REPORT'!I33/X17</f>
        <v>0.24579945799457995</v>
      </c>
      <c r="J33" s="23">
        <f>'WEEKLY COMPETITIVE REPORT'!J33</f>
        <v>109</v>
      </c>
      <c r="K33" s="23">
        <f>'WEEKLY COMPETITIVE REPORT'!K33</f>
        <v>205</v>
      </c>
      <c r="L33" s="65">
        <f>'WEEKLY COMPETITIVE REPORT'!L33</f>
        <v>-55.23704520396913</v>
      </c>
      <c r="M33" s="15">
        <f t="shared" si="3"/>
        <v>101.41886490807354</v>
      </c>
      <c r="N33" s="38">
        <f>'WEEKLY COMPETITIVE REPORT'!N33</f>
        <v>6</v>
      </c>
      <c r="O33" s="15">
        <f>'WEEKLY COMPETITIVE REPORT'!O33/X4</f>
        <v>915.767386091127</v>
      </c>
      <c r="P33" s="15">
        <f>'WEEKLY COMPETITIVE REPORT'!P33/X17</f>
        <v>0.2943089430894309</v>
      </c>
      <c r="Q33" s="23">
        <f>'WEEKLY COMPETITIVE REPORT'!Q33</f>
        <v>172</v>
      </c>
      <c r="R33" s="23">
        <f>'WEEKLY COMPETITIVE REPORT'!R33</f>
        <v>249</v>
      </c>
      <c r="S33" s="65">
        <f>'WEEKLY COMPETITIVE REPORT'!S33</f>
        <v>-43.738489871086564</v>
      </c>
      <c r="T33" s="15">
        <f>'WEEKLY COMPETITIVE REPORT'!T33/X4</f>
        <v>158982.31414868106</v>
      </c>
      <c r="U33" s="15">
        <f t="shared" si="4"/>
        <v>152.6278976818545</v>
      </c>
      <c r="V33" s="26">
        <f t="shared" si="5"/>
        <v>159898.08153477218</v>
      </c>
      <c r="W33" s="23">
        <f>'WEEKLY COMPETITIVE REPORT'!W33</f>
        <v>25884</v>
      </c>
      <c r="X33" s="57">
        <f>'WEEKLY COMPETITIVE REPORT'!X33</f>
        <v>26056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153</v>
      </c>
      <c r="H34" s="33">
        <f>SUM(H14:H33)</f>
        <v>187724.82014388483</v>
      </c>
      <c r="I34" s="32">
        <f>SUM(I14:I33)</f>
        <v>157746.92391257724</v>
      </c>
      <c r="J34" s="32">
        <f>SUM(J14:J33)</f>
        <v>27710</v>
      </c>
      <c r="K34" s="32">
        <f>SUM(K14:K33)</f>
        <v>25174</v>
      </c>
      <c r="L34" s="65">
        <f>'WEEKLY COMPETITIVE REPORT'!L34</f>
        <v>2.70265837938895</v>
      </c>
      <c r="M34" s="33">
        <f>H34/G34</f>
        <v>1226.959608783561</v>
      </c>
      <c r="N34" s="41">
        <f>'WEEKLY COMPETITIVE REPORT'!N34</f>
        <v>153</v>
      </c>
      <c r="O34" s="32">
        <f>SUM(O14:O33)</f>
        <v>246202.03836930447</v>
      </c>
      <c r="P34" s="32">
        <f>SUM(P14:P33)</f>
        <v>222144.65644849974</v>
      </c>
      <c r="Q34" s="32">
        <f>SUM(Q14:Q33)</f>
        <v>37585</v>
      </c>
      <c r="R34" s="32">
        <f>SUM(R14:R33)</f>
        <v>37886</v>
      </c>
      <c r="S34" s="66">
        <f>O34/P34-100%</f>
        <v>0.10829601893386975</v>
      </c>
      <c r="T34" s="32">
        <f>SUM(T14:T33)</f>
        <v>3882405.4584176564</v>
      </c>
      <c r="U34" s="33">
        <f>O34/N34</f>
        <v>1609.1636494725783</v>
      </c>
      <c r="V34" s="32">
        <f>SUM(V14:V33)</f>
        <v>4128607.496786961</v>
      </c>
      <c r="W34" s="32">
        <f>SUM(W14:W33)</f>
        <v>597299</v>
      </c>
      <c r="X34" s="36">
        <f>SUM(X14:X33)</f>
        <v>634884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2009-10-15T12:27:32Z</dcterms:modified>
  <cp:category/>
  <cp:version/>
  <cp:contentType/>
  <cp:contentStatus/>
</cp:coreProperties>
</file>