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8000" windowHeight="979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<sst xmlns="http://schemas.openxmlformats.org/spreadsheetml/2006/main" count="243" uniqueCount="80">
  <si>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</si>
  <si>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</si>
  <si>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</si>
  <si>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</si>
  <si>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</si>
  <si>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</si>
  <si>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</si>
  <si>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</si>
  <si>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</si>
  <si>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</si>
  <si>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</si>
  <si>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</si>
  <si>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</si>
  <si>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</si>
  <si>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</si>
  <si>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</si>
  <si>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</si>
  <si>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</si>
  <si>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</si>
  <si>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</si>
  <si>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</si>
  <si>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</si>
  <si>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</si>
  <si>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</si>
  <si>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</si>
  <si>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</si>
  <si>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</si>
  <si>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</si>
  <si>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</si>
  <si>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</si>
  <si>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</si>
  <si>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</si>
  <si>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</si>
  <si>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</si>
  <si>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</si>
  <si>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</si>
  <si>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</si>
  <si>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</si>
  <si>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</si>
  <si>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</si>
  <si>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</si>
  <si>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</si>
  <si>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</si>
  <si>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</si>
  <si>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</si>
  <si>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</si>
  <si>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</si>
  <si>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</si>
  <si>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</si>
  <si>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</si>
  <si>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</si>
  <si>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</si>
  <si>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</si>
  <si>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ICE AGE 3: DAWN OF THE DINOSAURS</t>
  </si>
  <si>
    <t>New</t>
  </si>
  <si>
    <t>INGLOURIOUS BASTERDS</t>
  </si>
  <si>
    <t>GARFIELD'S FUN FEST</t>
  </si>
  <si>
    <t>Kolosej</t>
  </si>
  <si>
    <t>THE FINAL DESTINATION</t>
  </si>
  <si>
    <t>UGLY TRUTH</t>
  </si>
  <si>
    <t>SONY</t>
  </si>
  <si>
    <t>UP</t>
  </si>
  <si>
    <t>SLOVENKA (domes)</t>
  </si>
  <si>
    <t>ORPHAN</t>
  </si>
  <si>
    <t>THE TAKING OF PELHAM 123</t>
  </si>
  <si>
    <t>HALLOWEEN 2</t>
  </si>
  <si>
    <t>WHITEOUT</t>
  </si>
  <si>
    <t>JULIE &amp; JULIA</t>
  </si>
  <si>
    <t>FAME</t>
  </si>
  <si>
    <t>BATTLE FOR TERRA 3D</t>
  </si>
  <si>
    <t>COUPLES RETREAT</t>
  </si>
  <si>
    <t>SURROGATES</t>
  </si>
  <si>
    <t>MICHAEL JACKSON'S THIS IS IT</t>
  </si>
  <si>
    <t>SAW VI</t>
  </si>
  <si>
    <t>9:06 (domes)</t>
  </si>
  <si>
    <t>06 - Nov</t>
  </si>
  <si>
    <t>08 - Nov</t>
  </si>
  <si>
    <t>05 - Nov</t>
  </si>
  <si>
    <t>11 - Nov</t>
  </si>
  <si>
    <t>MY LIFE IN RUINS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</si>
</sst>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#,##0\ &quot;HRK&quot;;\-#,##0\ &quot;HRK&quot;"/>
    <numFmt numFmtId="187" formatCode="#,##0\ &quot;HRK&quot;;[Red]\-#,##0\ &quot;HRK&quot;"/>
    <numFmt numFmtId="188" formatCode="#,##0.00\ &quot;HRK&quot;;\-#,##0.00\ &quot;HRK&quot;"/>
    <numFmt numFmtId="189" formatCode="#,##0.00\ &quot;HRK&quot;;[Red]\-#,##0.00\ &quot;HRK&quot;"/>
    <numFmt numFmtId="190" formatCode="_-* #,##0\ &quot;HRK&quot;_-;\-* #,##0\ &quot;HRK&quot;_-;_-* &quot;-&quot;\ &quot;HRK&quot;_-;_-@_-"/>
    <numFmt numFmtId="191" formatCode="_-* #,##0\ _H_R_K_-;\-* #,##0\ _H_R_K_-;_-* &quot;-&quot;\ _H_R_K_-;_-@_-"/>
    <numFmt numFmtId="192" formatCode="_-* #,##0.00\ &quot;HRK&quot;_-;\-* #,##0.00\ &quot;HRK&quot;_-;_-* &quot;-&quot;??\ &quot;HRK&quot;_-;_-@_-"/>
    <numFmt numFmtId="193" formatCode="_-* #,##0.00\ _H_R_K_-;\-* #,##0.00\ _H_R_K_-;_-* &quot;-&quot;??\ _H_R_K_-;_-@_-"/>
    <numFmt numFmtId="194" formatCode="dd/\ mmm/\ yy"/>
    <numFmt numFmtId="195" formatCode="_(* #,##0.00_);_(* \(#,##0.00\);_(* &quot;-&quot;_);_(@_)"/>
    <numFmt numFmtId="196" formatCode="_(* #,##0_);_(* \(#,##0\);_(* &quot;-&quot;_);_(@_)"/>
    <numFmt numFmtId="197" formatCode="&quot;True&quot;;&quot;True&quot;;&quot;False&quot;"/>
    <numFmt numFmtId="198" formatCode="&quot;On&quot;;&quot;On&quot;;&quot;Off&quot;"/>
    <numFmt numFmtId="199" formatCode="#,##0\ _S_I_T"/>
    <numFmt numFmtId="200" formatCode="_(* #,##0.00_);_(* \(#,##0.00\);_(* &quot;-&quot;??_);_(@_)"/>
    <numFmt numFmtId="201" formatCode="#.000;\-#.000"/>
    <numFmt numFmtId="202" formatCode="_-* #,##0\ _S_I_T_-;\-* #,##0\ _S_I_T_-;_-* &quot;-&quot;??\ _S_I_T_-;_-@_-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#,##0.00&quot;Sk&quot;_);[Red]\(#,##0.00&quot;Sk&quot;\)"/>
    <numFmt numFmtId="206" formatCode="#,##0&quot;Sk&quot;_);[Red]\(#,##0&quot;Sk&quot;\)"/>
    <numFmt numFmtId="207" formatCode="#,##0.00\ [$SIT-424];\-#,##0.00\ [$SIT-424]"/>
    <numFmt numFmtId="208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7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94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8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3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S22" sqref="S22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6" t="s">
        <v>75</v>
      </c>
      <c r="K4" s="21"/>
      <c r="L4" s="87" t="s">
        <v>76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0.6651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5" t="s">
        <v>77</v>
      </c>
      <c r="K5" s="8"/>
      <c r="L5" s="88" t="s">
        <v>78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45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40129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74">
        <v>1</v>
      </c>
      <c r="C14" s="4" t="s">
        <v>70</v>
      </c>
      <c r="D14" s="16" t="s">
        <v>52</v>
      </c>
      <c r="E14" s="16" t="s">
        <v>36</v>
      </c>
      <c r="F14" s="38">
        <v>3</v>
      </c>
      <c r="G14" s="38">
        <v>8</v>
      </c>
      <c r="H14" s="83">
        <v>38649</v>
      </c>
      <c r="I14" s="83">
        <v>53609</v>
      </c>
      <c r="J14" s="92">
        <v>8606</v>
      </c>
      <c r="K14" s="92">
        <v>11721</v>
      </c>
      <c r="L14" s="65">
        <f>(H14/I14*100)-100</f>
        <v>-27.90576209218601</v>
      </c>
      <c r="M14" s="15">
        <f aca="true" t="shared" si="0" ref="M14:M34">H14/G14</f>
        <v>4831.125</v>
      </c>
      <c r="N14" s="75">
        <v>8</v>
      </c>
      <c r="O14" s="15">
        <v>48297</v>
      </c>
      <c r="P14" s="15">
        <v>78043</v>
      </c>
      <c r="Q14" s="15">
        <v>11300</v>
      </c>
      <c r="R14" s="15">
        <v>17986</v>
      </c>
      <c r="S14" s="65">
        <f>(O14/P14*100)-100</f>
        <v>-38.11488538369873</v>
      </c>
      <c r="T14" s="77">
        <v>202503</v>
      </c>
      <c r="U14" s="15">
        <f aca="true" t="shared" si="1" ref="U14:U34">O14/N14</f>
        <v>6037.125</v>
      </c>
      <c r="V14" s="77">
        <f aca="true" t="shared" si="2" ref="V14:V33">SUM(T14,O14)</f>
        <v>250800</v>
      </c>
      <c r="W14" s="77">
        <v>48476</v>
      </c>
      <c r="X14" s="78">
        <f aca="true" t="shared" si="3" ref="X14:X33">SUM(W14,Q14)</f>
        <v>59776</v>
      </c>
    </row>
    <row r="15" spans="1:24" ht="12.75">
      <c r="A15" s="74">
        <v>2</v>
      </c>
      <c r="B15" s="51" t="s">
        <v>54</v>
      </c>
      <c r="C15" s="4" t="s">
        <v>79</v>
      </c>
      <c r="D15" s="16" t="s">
        <v>46</v>
      </c>
      <c r="E15" s="16" t="s">
        <v>44</v>
      </c>
      <c r="F15" s="38">
        <v>1</v>
      </c>
      <c r="G15" s="38">
        <v>6</v>
      </c>
      <c r="H15" s="25">
        <v>25675</v>
      </c>
      <c r="I15" s="25"/>
      <c r="J15" s="15">
        <v>5614</v>
      </c>
      <c r="K15" s="15"/>
      <c r="L15" s="65"/>
      <c r="M15" s="15">
        <f t="shared" si="0"/>
        <v>4279.166666666667</v>
      </c>
      <c r="N15" s="39">
        <v>6</v>
      </c>
      <c r="O15" s="15">
        <v>33209</v>
      </c>
      <c r="P15" s="15"/>
      <c r="Q15" s="15">
        <v>8564</v>
      </c>
      <c r="R15" s="15"/>
      <c r="S15" s="65"/>
      <c r="T15" s="77">
        <v>2513</v>
      </c>
      <c r="U15" s="15">
        <f t="shared" si="1"/>
        <v>5534.833333333333</v>
      </c>
      <c r="V15" s="77">
        <f t="shared" si="2"/>
        <v>35722</v>
      </c>
      <c r="W15" s="77">
        <v>863</v>
      </c>
      <c r="X15" s="78">
        <f t="shared" si="3"/>
        <v>9427</v>
      </c>
    </row>
    <row r="16" spans="1:24" ht="12.75">
      <c r="A16" s="74">
        <v>3</v>
      </c>
      <c r="B16" s="74">
        <v>2</v>
      </c>
      <c r="C16" s="4" t="s">
        <v>72</v>
      </c>
      <c r="D16" s="16" t="s">
        <v>60</v>
      </c>
      <c r="E16" s="16" t="s">
        <v>42</v>
      </c>
      <c r="F16" s="38">
        <v>2</v>
      </c>
      <c r="G16" s="38">
        <v>5</v>
      </c>
      <c r="H16" s="15">
        <v>20365</v>
      </c>
      <c r="I16" s="15">
        <v>24157</v>
      </c>
      <c r="J16" s="15">
        <v>4438</v>
      </c>
      <c r="K16" s="15">
        <v>5192</v>
      </c>
      <c r="L16" s="65">
        <f aca="true" t="shared" si="4" ref="L16:L34">(H16/I16*100)-100</f>
        <v>-15.697313408121872</v>
      </c>
      <c r="M16" s="15">
        <f t="shared" si="0"/>
        <v>4073</v>
      </c>
      <c r="N16" s="75">
        <v>5</v>
      </c>
      <c r="O16" s="15">
        <v>29464</v>
      </c>
      <c r="P16" s="15">
        <v>40748</v>
      </c>
      <c r="Q16" s="15">
        <v>6845</v>
      </c>
      <c r="R16" s="15">
        <v>9374</v>
      </c>
      <c r="S16" s="65">
        <f aca="true" t="shared" si="5" ref="S16:S34">(O16/P16*100)-100</f>
        <v>-27.692156670266016</v>
      </c>
      <c r="T16" s="77">
        <v>45397</v>
      </c>
      <c r="U16" s="15">
        <f t="shared" si="1"/>
        <v>5892.8</v>
      </c>
      <c r="V16" s="77">
        <f t="shared" si="2"/>
        <v>74861</v>
      </c>
      <c r="W16" s="77">
        <v>10442</v>
      </c>
      <c r="X16" s="78">
        <f t="shared" si="3"/>
        <v>17287</v>
      </c>
    </row>
    <row r="17" spans="1:24" ht="12.75">
      <c r="A17" s="74">
        <v>4</v>
      </c>
      <c r="B17" s="74">
        <v>3</v>
      </c>
      <c r="C17" s="4" t="s">
        <v>73</v>
      </c>
      <c r="D17" s="16" t="s">
        <v>46</v>
      </c>
      <c r="E17" s="16" t="s">
        <v>47</v>
      </c>
      <c r="F17" s="38">
        <v>2</v>
      </c>
      <c r="G17" s="38">
        <v>5</v>
      </c>
      <c r="H17" s="15">
        <v>14152</v>
      </c>
      <c r="I17" s="15">
        <v>20289</v>
      </c>
      <c r="J17" s="89">
        <v>3091</v>
      </c>
      <c r="K17" s="89">
        <v>4440</v>
      </c>
      <c r="L17" s="65">
        <f t="shared" si="4"/>
        <v>-30.24791759081276</v>
      </c>
      <c r="M17" s="15">
        <f t="shared" si="0"/>
        <v>2830.4</v>
      </c>
      <c r="N17" s="75">
        <v>5</v>
      </c>
      <c r="O17" s="23">
        <v>18515</v>
      </c>
      <c r="P17" s="23">
        <v>31626</v>
      </c>
      <c r="Q17" s="23">
        <v>4259</v>
      </c>
      <c r="R17" s="23">
        <v>7344</v>
      </c>
      <c r="S17" s="65">
        <f t="shared" si="5"/>
        <v>-41.4563966356795</v>
      </c>
      <c r="T17" s="77">
        <v>32995</v>
      </c>
      <c r="U17" s="15">
        <f t="shared" si="1"/>
        <v>3703</v>
      </c>
      <c r="V17" s="77">
        <f t="shared" si="2"/>
        <v>51510</v>
      </c>
      <c r="W17" s="77">
        <v>7632</v>
      </c>
      <c r="X17" s="78">
        <f t="shared" si="3"/>
        <v>11891</v>
      </c>
    </row>
    <row r="18" spans="1:24" ht="13.5" customHeight="1">
      <c r="A18" s="74">
        <v>5</v>
      </c>
      <c r="B18" s="74">
        <v>4</v>
      </c>
      <c r="C18" s="4" t="s">
        <v>61</v>
      </c>
      <c r="D18" s="16" t="s">
        <v>50</v>
      </c>
      <c r="E18" s="16" t="s">
        <v>51</v>
      </c>
      <c r="F18" s="38">
        <v>7</v>
      </c>
      <c r="G18" s="38">
        <v>18</v>
      </c>
      <c r="H18" s="15">
        <v>14141</v>
      </c>
      <c r="I18" s="15">
        <v>16217</v>
      </c>
      <c r="J18" s="25">
        <v>2803</v>
      </c>
      <c r="K18" s="25">
        <v>3192</v>
      </c>
      <c r="L18" s="65">
        <f t="shared" si="4"/>
        <v>-12.801381266572122</v>
      </c>
      <c r="M18" s="15">
        <f t="shared" si="0"/>
        <v>785.6111111111111</v>
      </c>
      <c r="N18" s="39">
        <v>18</v>
      </c>
      <c r="O18" s="15">
        <v>15940</v>
      </c>
      <c r="P18" s="15">
        <v>25394</v>
      </c>
      <c r="Q18" s="15">
        <v>3268</v>
      </c>
      <c r="R18" s="15">
        <v>5072</v>
      </c>
      <c r="S18" s="65">
        <f t="shared" si="5"/>
        <v>-37.229266755926595</v>
      </c>
      <c r="T18" s="77">
        <v>210023</v>
      </c>
      <c r="U18" s="15">
        <f t="shared" si="1"/>
        <v>885.5555555555555</v>
      </c>
      <c r="V18" s="77">
        <f t="shared" si="2"/>
        <v>225963</v>
      </c>
      <c r="W18" s="77">
        <v>44672</v>
      </c>
      <c r="X18" s="78">
        <f t="shared" si="3"/>
        <v>47940</v>
      </c>
    </row>
    <row r="19" spans="1:24" ht="12.75">
      <c r="A19" s="74">
        <v>6</v>
      </c>
      <c r="B19" s="74">
        <v>6</v>
      </c>
      <c r="C19" s="4" t="s">
        <v>67</v>
      </c>
      <c r="D19" s="16" t="s">
        <v>60</v>
      </c>
      <c r="E19" s="16" t="s">
        <v>42</v>
      </c>
      <c r="F19" s="38">
        <v>4</v>
      </c>
      <c r="G19" s="38">
        <v>3</v>
      </c>
      <c r="H19" s="15">
        <v>4285</v>
      </c>
      <c r="I19" s="15">
        <v>4156</v>
      </c>
      <c r="J19" s="23">
        <v>835</v>
      </c>
      <c r="K19" s="23">
        <v>812</v>
      </c>
      <c r="L19" s="65">
        <f t="shared" si="4"/>
        <v>3.103946102021183</v>
      </c>
      <c r="M19" s="15">
        <f t="shared" si="0"/>
        <v>1428.3333333333333</v>
      </c>
      <c r="N19" s="75">
        <v>3</v>
      </c>
      <c r="O19" s="15">
        <v>6246</v>
      </c>
      <c r="P19" s="15">
        <v>6509</v>
      </c>
      <c r="Q19" s="15">
        <v>1290</v>
      </c>
      <c r="R19" s="15">
        <v>1365</v>
      </c>
      <c r="S19" s="65">
        <f t="shared" si="5"/>
        <v>-4.040559225687517</v>
      </c>
      <c r="T19" s="90">
        <v>27809</v>
      </c>
      <c r="U19" s="15">
        <f t="shared" si="1"/>
        <v>2082</v>
      </c>
      <c r="V19" s="77">
        <f t="shared" si="2"/>
        <v>34055</v>
      </c>
      <c r="W19" s="77">
        <v>5961</v>
      </c>
      <c r="X19" s="78">
        <f t="shared" si="3"/>
        <v>7251</v>
      </c>
    </row>
    <row r="20" spans="1:24" ht="12.75">
      <c r="A20" s="74">
        <v>7</v>
      </c>
      <c r="B20" s="74">
        <v>5</v>
      </c>
      <c r="C20" s="4" t="s">
        <v>71</v>
      </c>
      <c r="D20" s="16" t="s">
        <v>50</v>
      </c>
      <c r="E20" s="16" t="s">
        <v>51</v>
      </c>
      <c r="F20" s="38">
        <v>3</v>
      </c>
      <c r="G20" s="38">
        <v>8</v>
      </c>
      <c r="H20" s="15">
        <v>4161</v>
      </c>
      <c r="I20" s="15">
        <v>5168</v>
      </c>
      <c r="J20" s="15">
        <v>937</v>
      </c>
      <c r="K20" s="15">
        <v>1127</v>
      </c>
      <c r="L20" s="65">
        <f t="shared" si="4"/>
        <v>-19.485294117647058</v>
      </c>
      <c r="M20" s="15">
        <f t="shared" si="0"/>
        <v>520.125</v>
      </c>
      <c r="N20" s="75">
        <v>8</v>
      </c>
      <c r="O20" s="23">
        <v>5566</v>
      </c>
      <c r="P20" s="23">
        <v>7439</v>
      </c>
      <c r="Q20" s="23">
        <v>1318</v>
      </c>
      <c r="R20" s="23">
        <v>1715</v>
      </c>
      <c r="S20" s="65">
        <f t="shared" si="5"/>
        <v>-25.178115338083074</v>
      </c>
      <c r="T20" s="77">
        <v>23864</v>
      </c>
      <c r="U20" s="15">
        <f t="shared" si="1"/>
        <v>695.75</v>
      </c>
      <c r="V20" s="77">
        <f t="shared" si="2"/>
        <v>29430</v>
      </c>
      <c r="W20" s="77">
        <v>5780</v>
      </c>
      <c r="X20" s="78">
        <f t="shared" si="3"/>
        <v>7098</v>
      </c>
    </row>
    <row r="21" spans="1:24" ht="12.75">
      <c r="A21" s="74">
        <v>8</v>
      </c>
      <c r="B21" s="74">
        <v>7</v>
      </c>
      <c r="C21" s="93" t="s">
        <v>74</v>
      </c>
      <c r="D21" s="16" t="s">
        <v>46</v>
      </c>
      <c r="E21" s="16" t="s">
        <v>47</v>
      </c>
      <c r="F21" s="38">
        <v>2</v>
      </c>
      <c r="G21" s="38">
        <v>4</v>
      </c>
      <c r="H21" s="15">
        <v>2686</v>
      </c>
      <c r="I21" s="15">
        <v>2773</v>
      </c>
      <c r="J21" s="23">
        <v>561</v>
      </c>
      <c r="K21" s="23">
        <v>600</v>
      </c>
      <c r="L21" s="65">
        <f t="shared" si="4"/>
        <v>-3.137396321673279</v>
      </c>
      <c r="M21" s="15">
        <f t="shared" si="0"/>
        <v>671.5</v>
      </c>
      <c r="N21" s="38">
        <v>4</v>
      </c>
      <c r="O21" s="23">
        <v>4329</v>
      </c>
      <c r="P21" s="23">
        <v>5396</v>
      </c>
      <c r="Q21" s="23">
        <v>979</v>
      </c>
      <c r="R21" s="23">
        <v>1240</v>
      </c>
      <c r="S21" s="65">
        <f t="shared" si="5"/>
        <v>-19.773906597479623</v>
      </c>
      <c r="T21" s="77">
        <v>6377</v>
      </c>
      <c r="U21" s="15">
        <f t="shared" si="1"/>
        <v>1082.25</v>
      </c>
      <c r="V21" s="77">
        <f t="shared" si="2"/>
        <v>10706</v>
      </c>
      <c r="W21" s="77">
        <v>1792</v>
      </c>
      <c r="X21" s="78">
        <f t="shared" si="3"/>
        <v>2771</v>
      </c>
    </row>
    <row r="22" spans="1:24" ht="12.75">
      <c r="A22" s="74">
        <v>9</v>
      </c>
      <c r="B22" s="74">
        <v>15</v>
      </c>
      <c r="C22" s="4" t="s">
        <v>55</v>
      </c>
      <c r="D22" s="16" t="s">
        <v>52</v>
      </c>
      <c r="E22" s="16" t="s">
        <v>36</v>
      </c>
      <c r="F22" s="38">
        <v>12</v>
      </c>
      <c r="G22" s="38">
        <v>7</v>
      </c>
      <c r="H22" s="25">
        <v>2682</v>
      </c>
      <c r="I22" s="25">
        <v>1630</v>
      </c>
      <c r="J22" s="83">
        <v>564</v>
      </c>
      <c r="K22" s="83">
        <v>311</v>
      </c>
      <c r="L22" s="65">
        <f t="shared" si="4"/>
        <v>64.53987730061351</v>
      </c>
      <c r="M22" s="15">
        <f t="shared" si="0"/>
        <v>383.14285714285717</v>
      </c>
      <c r="N22" s="38">
        <v>7</v>
      </c>
      <c r="O22" s="23">
        <v>3764</v>
      </c>
      <c r="P22" s="23">
        <v>2783</v>
      </c>
      <c r="Q22" s="23">
        <v>785</v>
      </c>
      <c r="R22" s="23">
        <v>554</v>
      </c>
      <c r="S22" s="65">
        <f t="shared" si="5"/>
        <v>35.249730506647495</v>
      </c>
      <c r="T22" s="77">
        <v>255828</v>
      </c>
      <c r="U22" s="15">
        <f t="shared" si="1"/>
        <v>537.7142857142857</v>
      </c>
      <c r="V22" s="77">
        <f t="shared" si="2"/>
        <v>259592</v>
      </c>
      <c r="W22" s="77">
        <v>57640</v>
      </c>
      <c r="X22" s="78">
        <f t="shared" si="3"/>
        <v>58425</v>
      </c>
    </row>
    <row r="23" spans="1:24" ht="12.75">
      <c r="A23" s="74">
        <v>10</v>
      </c>
      <c r="B23" s="74">
        <v>8</v>
      </c>
      <c r="C23" s="4" t="s">
        <v>62</v>
      </c>
      <c r="D23" s="16" t="s">
        <v>46</v>
      </c>
      <c r="E23" s="16" t="s">
        <v>47</v>
      </c>
      <c r="F23" s="38">
        <v>6</v>
      </c>
      <c r="G23" s="38">
        <v>7</v>
      </c>
      <c r="H23" s="25">
        <v>2517</v>
      </c>
      <c r="I23" s="25">
        <v>2646</v>
      </c>
      <c r="J23" s="92">
        <v>711</v>
      </c>
      <c r="K23" s="92">
        <v>579</v>
      </c>
      <c r="L23" s="65">
        <f t="shared" si="4"/>
        <v>-4.875283446712018</v>
      </c>
      <c r="M23" s="15">
        <f t="shared" si="0"/>
        <v>359.57142857142856</v>
      </c>
      <c r="N23" s="75">
        <v>7</v>
      </c>
      <c r="O23" s="23">
        <v>3467</v>
      </c>
      <c r="P23" s="23">
        <v>4452</v>
      </c>
      <c r="Q23" s="23">
        <v>951</v>
      </c>
      <c r="R23" s="23">
        <v>1045</v>
      </c>
      <c r="S23" s="65">
        <f t="shared" si="5"/>
        <v>-22.124887690925434</v>
      </c>
      <c r="T23" s="77">
        <v>65066</v>
      </c>
      <c r="U23" s="15">
        <f t="shared" si="1"/>
        <v>495.2857142857143</v>
      </c>
      <c r="V23" s="77">
        <f t="shared" si="2"/>
        <v>68533</v>
      </c>
      <c r="W23" s="79">
        <v>16080</v>
      </c>
      <c r="X23" s="78">
        <f t="shared" si="3"/>
        <v>17031</v>
      </c>
    </row>
    <row r="24" spans="1:24" ht="12.75">
      <c r="A24" s="74">
        <v>11</v>
      </c>
      <c r="B24" s="74">
        <v>18</v>
      </c>
      <c r="C24" s="4" t="s">
        <v>66</v>
      </c>
      <c r="D24" s="16" t="s">
        <v>43</v>
      </c>
      <c r="E24" s="16" t="s">
        <v>44</v>
      </c>
      <c r="F24" s="38">
        <v>4</v>
      </c>
      <c r="G24" s="38">
        <v>4</v>
      </c>
      <c r="H24" s="25">
        <v>2680</v>
      </c>
      <c r="I24" s="25">
        <v>1805</v>
      </c>
      <c r="J24" s="25">
        <v>601</v>
      </c>
      <c r="K24" s="25">
        <v>408</v>
      </c>
      <c r="L24" s="65">
        <f t="shared" si="4"/>
        <v>48.47645429362882</v>
      </c>
      <c r="M24" s="15">
        <f t="shared" si="0"/>
        <v>670</v>
      </c>
      <c r="N24" s="75">
        <v>4</v>
      </c>
      <c r="O24" s="23">
        <v>3377</v>
      </c>
      <c r="P24" s="23">
        <v>2181</v>
      </c>
      <c r="Q24" s="23">
        <v>804</v>
      </c>
      <c r="R24" s="23">
        <v>528</v>
      </c>
      <c r="S24" s="65">
        <f t="shared" si="5"/>
        <v>54.83723062815221</v>
      </c>
      <c r="T24" s="77">
        <v>20655</v>
      </c>
      <c r="U24" s="15">
        <f t="shared" si="1"/>
        <v>844.25</v>
      </c>
      <c r="V24" s="77">
        <f t="shared" si="2"/>
        <v>24032</v>
      </c>
      <c r="W24" s="79">
        <v>4999</v>
      </c>
      <c r="X24" s="78">
        <f t="shared" si="3"/>
        <v>5803</v>
      </c>
    </row>
    <row r="25" spans="1:24" ht="12.75" customHeight="1">
      <c r="A25" s="52">
        <v>12</v>
      </c>
      <c r="B25" s="74">
        <v>10</v>
      </c>
      <c r="C25" s="4" t="s">
        <v>59</v>
      </c>
      <c r="D25" s="16" t="s">
        <v>60</v>
      </c>
      <c r="E25" s="16" t="s">
        <v>42</v>
      </c>
      <c r="F25" s="38">
        <v>10</v>
      </c>
      <c r="G25" s="38">
        <v>7</v>
      </c>
      <c r="H25" s="25">
        <v>2148</v>
      </c>
      <c r="I25" s="25">
        <v>2462</v>
      </c>
      <c r="J25" s="25">
        <v>438</v>
      </c>
      <c r="K25" s="25">
        <v>543</v>
      </c>
      <c r="L25" s="65">
        <f t="shared" si="4"/>
        <v>-12.753858651502853</v>
      </c>
      <c r="M25" s="15">
        <f t="shared" si="0"/>
        <v>306.85714285714283</v>
      </c>
      <c r="N25" s="38">
        <v>7</v>
      </c>
      <c r="O25" s="23">
        <v>2869</v>
      </c>
      <c r="P25" s="23">
        <v>3937</v>
      </c>
      <c r="Q25" s="25">
        <v>612</v>
      </c>
      <c r="R25" s="25">
        <v>882</v>
      </c>
      <c r="S25" s="65">
        <f t="shared" si="5"/>
        <v>-27.1272542545085</v>
      </c>
      <c r="T25" s="79">
        <v>207393</v>
      </c>
      <c r="U25" s="15">
        <f t="shared" si="1"/>
        <v>409.85714285714283</v>
      </c>
      <c r="V25" s="77">
        <f t="shared" si="2"/>
        <v>210262</v>
      </c>
      <c r="W25" s="77">
        <v>49191</v>
      </c>
      <c r="X25" s="78">
        <f t="shared" si="3"/>
        <v>49803</v>
      </c>
    </row>
    <row r="26" spans="1:24" ht="12.75" customHeight="1">
      <c r="A26" s="74">
        <v>13</v>
      </c>
      <c r="B26" s="74">
        <v>9</v>
      </c>
      <c r="C26" s="4" t="s">
        <v>56</v>
      </c>
      <c r="D26" s="16" t="s">
        <v>46</v>
      </c>
      <c r="E26" s="16" t="s">
        <v>57</v>
      </c>
      <c r="F26" s="38">
        <v>11</v>
      </c>
      <c r="G26" s="38">
        <v>5</v>
      </c>
      <c r="H26" s="15">
        <v>2276</v>
      </c>
      <c r="I26" s="15">
        <v>2498</v>
      </c>
      <c r="J26" s="15">
        <v>505</v>
      </c>
      <c r="K26" s="15">
        <v>455</v>
      </c>
      <c r="L26" s="65">
        <f t="shared" si="4"/>
        <v>-8.887109687750211</v>
      </c>
      <c r="M26" s="15">
        <f t="shared" si="0"/>
        <v>455.2</v>
      </c>
      <c r="N26" s="75">
        <v>5</v>
      </c>
      <c r="O26" s="15">
        <v>2658</v>
      </c>
      <c r="P26" s="15">
        <v>4117</v>
      </c>
      <c r="Q26" s="15">
        <v>595</v>
      </c>
      <c r="R26" s="15">
        <v>720</v>
      </c>
      <c r="S26" s="65">
        <f t="shared" si="5"/>
        <v>-35.43842603837746</v>
      </c>
      <c r="T26" s="79">
        <v>94536</v>
      </c>
      <c r="U26" s="15">
        <f t="shared" si="1"/>
        <v>531.6</v>
      </c>
      <c r="V26" s="77">
        <f t="shared" si="2"/>
        <v>97194</v>
      </c>
      <c r="W26" s="77">
        <v>24509</v>
      </c>
      <c r="X26" s="78">
        <f t="shared" si="3"/>
        <v>25104</v>
      </c>
    </row>
    <row r="27" spans="1:24" ht="12.75">
      <c r="A27" s="74">
        <v>14</v>
      </c>
      <c r="B27" s="74">
        <v>13</v>
      </c>
      <c r="C27" s="4" t="s">
        <v>58</v>
      </c>
      <c r="D27" s="16" t="s">
        <v>43</v>
      </c>
      <c r="E27" s="16" t="s">
        <v>44</v>
      </c>
      <c r="F27" s="38">
        <v>10</v>
      </c>
      <c r="G27" s="38">
        <v>10</v>
      </c>
      <c r="H27" s="25">
        <v>1867</v>
      </c>
      <c r="I27" s="25">
        <v>2716</v>
      </c>
      <c r="J27" s="91">
        <v>281</v>
      </c>
      <c r="K27" s="91">
        <v>418</v>
      </c>
      <c r="L27" s="65">
        <f t="shared" si="4"/>
        <v>-31.25920471281296</v>
      </c>
      <c r="M27" s="15">
        <f t="shared" si="0"/>
        <v>186.7</v>
      </c>
      <c r="N27" s="75">
        <v>10</v>
      </c>
      <c r="O27" s="76">
        <v>2536</v>
      </c>
      <c r="P27" s="76">
        <v>3253</v>
      </c>
      <c r="Q27" s="76">
        <v>392</v>
      </c>
      <c r="R27" s="76">
        <v>519</v>
      </c>
      <c r="S27" s="65">
        <f t="shared" si="5"/>
        <v>-22.041192745158313</v>
      </c>
      <c r="T27" s="77">
        <v>196198</v>
      </c>
      <c r="U27" s="15">
        <f t="shared" si="1"/>
        <v>253.6</v>
      </c>
      <c r="V27" s="77">
        <f t="shared" si="2"/>
        <v>198734</v>
      </c>
      <c r="W27" s="79">
        <v>34926</v>
      </c>
      <c r="X27" s="78">
        <f t="shared" si="3"/>
        <v>35318</v>
      </c>
    </row>
    <row r="28" spans="1:24" ht="12.75">
      <c r="A28" s="74">
        <v>15</v>
      </c>
      <c r="B28" s="74">
        <v>16</v>
      </c>
      <c r="C28" s="4" t="s">
        <v>64</v>
      </c>
      <c r="D28" s="16" t="s">
        <v>60</v>
      </c>
      <c r="E28" s="16" t="s">
        <v>42</v>
      </c>
      <c r="F28" s="38">
        <v>5</v>
      </c>
      <c r="G28" s="38">
        <v>5</v>
      </c>
      <c r="H28" s="25">
        <v>1774</v>
      </c>
      <c r="I28" s="25">
        <v>1984</v>
      </c>
      <c r="J28" s="25">
        <v>392</v>
      </c>
      <c r="K28" s="25">
        <v>438</v>
      </c>
      <c r="L28" s="65">
        <f t="shared" si="4"/>
        <v>-10.584677419354833</v>
      </c>
      <c r="M28" s="15">
        <f t="shared" si="0"/>
        <v>354.8</v>
      </c>
      <c r="N28" s="75">
        <v>5</v>
      </c>
      <c r="O28" s="15">
        <v>2337</v>
      </c>
      <c r="P28" s="15">
        <v>2774</v>
      </c>
      <c r="Q28" s="15">
        <v>553</v>
      </c>
      <c r="R28" s="15">
        <v>647</v>
      </c>
      <c r="S28" s="65">
        <f t="shared" si="5"/>
        <v>-15.75342465753424</v>
      </c>
      <c r="T28" s="77">
        <v>35162</v>
      </c>
      <c r="U28" s="15">
        <f t="shared" si="1"/>
        <v>467.4</v>
      </c>
      <c r="V28" s="77">
        <f t="shared" si="2"/>
        <v>37499</v>
      </c>
      <c r="W28" s="79">
        <v>8340</v>
      </c>
      <c r="X28" s="78">
        <f t="shared" si="3"/>
        <v>8893</v>
      </c>
    </row>
    <row r="29" spans="1:24" ht="12.75">
      <c r="A29" s="74">
        <v>16</v>
      </c>
      <c r="B29" s="74">
        <v>19</v>
      </c>
      <c r="C29" s="4" t="s">
        <v>69</v>
      </c>
      <c r="D29" s="16" t="s">
        <v>46</v>
      </c>
      <c r="E29" s="16" t="s">
        <v>57</v>
      </c>
      <c r="F29" s="38">
        <v>4</v>
      </c>
      <c r="G29" s="38">
        <v>4</v>
      </c>
      <c r="H29" s="25">
        <v>1262</v>
      </c>
      <c r="I29" s="25">
        <v>1262</v>
      </c>
      <c r="J29" s="15">
        <v>172</v>
      </c>
      <c r="K29" s="15">
        <v>198</v>
      </c>
      <c r="L29" s="65">
        <f t="shared" si="4"/>
        <v>0</v>
      </c>
      <c r="M29" s="15">
        <f t="shared" si="0"/>
        <v>315.5</v>
      </c>
      <c r="N29" s="75">
        <v>4</v>
      </c>
      <c r="O29" s="15">
        <v>1927</v>
      </c>
      <c r="P29" s="15">
        <v>1927</v>
      </c>
      <c r="Q29" s="15">
        <v>196</v>
      </c>
      <c r="R29" s="15">
        <v>310</v>
      </c>
      <c r="S29" s="65">
        <f t="shared" si="5"/>
        <v>0</v>
      </c>
      <c r="T29" s="77">
        <v>9712</v>
      </c>
      <c r="U29" s="15">
        <f t="shared" si="1"/>
        <v>481.75</v>
      </c>
      <c r="V29" s="77">
        <f t="shared" si="2"/>
        <v>11639</v>
      </c>
      <c r="W29" s="79">
        <v>1912</v>
      </c>
      <c r="X29" s="78">
        <f t="shared" si="3"/>
        <v>2108</v>
      </c>
    </row>
    <row r="30" spans="1:24" ht="12.75">
      <c r="A30" s="74">
        <v>17</v>
      </c>
      <c r="B30" s="74">
        <v>14</v>
      </c>
      <c r="C30" s="4" t="s">
        <v>68</v>
      </c>
      <c r="D30" s="16" t="s">
        <v>46</v>
      </c>
      <c r="E30" s="16" t="s">
        <v>42</v>
      </c>
      <c r="F30" s="38">
        <v>4</v>
      </c>
      <c r="G30" s="38">
        <v>4</v>
      </c>
      <c r="H30" s="15">
        <v>1369</v>
      </c>
      <c r="I30" s="15">
        <v>2187</v>
      </c>
      <c r="J30" s="77">
        <v>306</v>
      </c>
      <c r="K30" s="77">
        <v>490</v>
      </c>
      <c r="L30" s="65">
        <f t="shared" si="4"/>
        <v>-37.40283493369914</v>
      </c>
      <c r="M30" s="15">
        <f t="shared" si="0"/>
        <v>342.25</v>
      </c>
      <c r="N30" s="39">
        <v>4</v>
      </c>
      <c r="O30" s="15">
        <v>1896</v>
      </c>
      <c r="P30" s="15">
        <v>3199</v>
      </c>
      <c r="Q30" s="15">
        <v>462</v>
      </c>
      <c r="R30" s="15">
        <v>746</v>
      </c>
      <c r="S30" s="65">
        <f t="shared" si="5"/>
        <v>-40.731478587058454</v>
      </c>
      <c r="T30" s="77">
        <v>17812</v>
      </c>
      <c r="U30" s="15">
        <f t="shared" si="1"/>
        <v>474</v>
      </c>
      <c r="V30" s="77">
        <f t="shared" si="2"/>
        <v>19708</v>
      </c>
      <c r="W30" s="77">
        <v>4198</v>
      </c>
      <c r="X30" s="78">
        <f t="shared" si="3"/>
        <v>4660</v>
      </c>
    </row>
    <row r="31" spans="1:24" ht="12.75">
      <c r="A31" s="74">
        <v>18</v>
      </c>
      <c r="B31" s="74">
        <v>11</v>
      </c>
      <c r="C31" s="4" t="s">
        <v>65</v>
      </c>
      <c r="D31" s="16" t="s">
        <v>46</v>
      </c>
      <c r="E31" s="16" t="s">
        <v>47</v>
      </c>
      <c r="F31" s="38">
        <v>5</v>
      </c>
      <c r="G31" s="38">
        <v>2</v>
      </c>
      <c r="H31" s="25">
        <v>1476</v>
      </c>
      <c r="I31" s="25">
        <v>2729</v>
      </c>
      <c r="J31" s="25">
        <v>326</v>
      </c>
      <c r="K31" s="25">
        <v>589</v>
      </c>
      <c r="L31" s="65">
        <f t="shared" si="4"/>
        <v>-45.91425430560645</v>
      </c>
      <c r="M31" s="15">
        <f t="shared" si="0"/>
        <v>738</v>
      </c>
      <c r="N31" s="38">
        <v>2</v>
      </c>
      <c r="O31" s="15">
        <v>1675</v>
      </c>
      <c r="P31" s="15">
        <v>3724</v>
      </c>
      <c r="Q31" s="15">
        <v>378</v>
      </c>
      <c r="R31" s="15">
        <v>829</v>
      </c>
      <c r="S31" s="65">
        <f t="shared" si="5"/>
        <v>-55.02148227712137</v>
      </c>
      <c r="T31" s="95">
        <v>23932</v>
      </c>
      <c r="U31" s="15">
        <f t="shared" si="1"/>
        <v>837.5</v>
      </c>
      <c r="V31" s="77">
        <f t="shared" si="2"/>
        <v>25607</v>
      </c>
      <c r="W31" s="77">
        <v>5373</v>
      </c>
      <c r="X31" s="78">
        <f t="shared" si="3"/>
        <v>5751</v>
      </c>
    </row>
    <row r="32" spans="1:24" ht="12.75">
      <c r="A32" s="74">
        <v>19</v>
      </c>
      <c r="B32" s="52">
        <v>12</v>
      </c>
      <c r="C32" s="4" t="s">
        <v>63</v>
      </c>
      <c r="D32" s="16" t="s">
        <v>43</v>
      </c>
      <c r="E32" s="16" t="s">
        <v>44</v>
      </c>
      <c r="F32" s="38">
        <v>6</v>
      </c>
      <c r="G32" s="38">
        <v>6</v>
      </c>
      <c r="H32" s="15">
        <v>1244</v>
      </c>
      <c r="I32" s="15">
        <v>2978</v>
      </c>
      <c r="J32" s="94">
        <v>247</v>
      </c>
      <c r="K32" s="94">
        <v>695</v>
      </c>
      <c r="L32" s="65">
        <f t="shared" si="4"/>
        <v>-58.22699798522498</v>
      </c>
      <c r="M32" s="15">
        <f t="shared" si="0"/>
        <v>207.33333333333334</v>
      </c>
      <c r="N32" s="39">
        <v>6</v>
      </c>
      <c r="O32" s="15">
        <v>1602</v>
      </c>
      <c r="P32" s="15">
        <v>3417</v>
      </c>
      <c r="Q32" s="15">
        <v>332</v>
      </c>
      <c r="R32" s="15">
        <v>821</v>
      </c>
      <c r="S32" s="67">
        <f t="shared" si="5"/>
        <v>-53.11676909569798</v>
      </c>
      <c r="T32" s="84">
        <v>46991</v>
      </c>
      <c r="U32" s="15">
        <f t="shared" si="1"/>
        <v>267</v>
      </c>
      <c r="V32" s="77">
        <f t="shared" si="2"/>
        <v>48593</v>
      </c>
      <c r="W32" s="77">
        <v>10781</v>
      </c>
      <c r="X32" s="78">
        <f t="shared" si="3"/>
        <v>11113</v>
      </c>
    </row>
    <row r="33" spans="1:24" ht="13.5" thickBot="1">
      <c r="A33" s="51">
        <v>20</v>
      </c>
      <c r="B33" s="74">
        <v>17</v>
      </c>
      <c r="C33" s="4" t="s">
        <v>53</v>
      </c>
      <c r="D33" s="16" t="s">
        <v>45</v>
      </c>
      <c r="E33" s="16" t="s">
        <v>42</v>
      </c>
      <c r="F33" s="38">
        <v>19</v>
      </c>
      <c r="G33" s="38">
        <v>21</v>
      </c>
      <c r="H33" s="15">
        <v>1269</v>
      </c>
      <c r="I33" s="15">
        <v>1786</v>
      </c>
      <c r="J33" s="15">
        <v>274</v>
      </c>
      <c r="K33" s="15">
        <v>417</v>
      </c>
      <c r="L33" s="65">
        <f t="shared" si="4"/>
        <v>-28.94736842105263</v>
      </c>
      <c r="M33" s="15">
        <f t="shared" si="0"/>
        <v>60.42857142857143</v>
      </c>
      <c r="N33" s="39">
        <v>21</v>
      </c>
      <c r="O33" s="15">
        <v>1340</v>
      </c>
      <c r="P33" s="15">
        <v>2548</v>
      </c>
      <c r="Q33" s="15">
        <v>290</v>
      </c>
      <c r="R33" s="15">
        <v>594</v>
      </c>
      <c r="S33" s="65">
        <f t="shared" si="5"/>
        <v>-47.409733124018835</v>
      </c>
      <c r="T33" s="84">
        <v>927706</v>
      </c>
      <c r="U33" s="15">
        <f t="shared" si="1"/>
        <v>63.80952380952381</v>
      </c>
      <c r="V33" s="77">
        <f t="shared" si="2"/>
        <v>929046</v>
      </c>
      <c r="W33" s="77">
        <v>201588</v>
      </c>
      <c r="X33" s="78">
        <f t="shared" si="3"/>
        <v>201878</v>
      </c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139</v>
      </c>
      <c r="H34" s="32">
        <f>SUM(H14:H33)</f>
        <v>146678</v>
      </c>
      <c r="I34" s="32">
        <v>153784</v>
      </c>
      <c r="J34" s="32">
        <f>SUM(J14:J33)</f>
        <v>31702</v>
      </c>
      <c r="K34" s="32">
        <v>32784</v>
      </c>
      <c r="L34" s="70">
        <f t="shared" si="4"/>
        <v>-4.620766789783076</v>
      </c>
      <c r="M34" s="33">
        <f t="shared" si="0"/>
        <v>1055.2374100719423</v>
      </c>
      <c r="N34" s="35">
        <f>SUM(N14:N33)</f>
        <v>139</v>
      </c>
      <c r="O34" s="32">
        <f>SUM(O14:O33)</f>
        <v>191014</v>
      </c>
      <c r="P34" s="32">
        <v>234701</v>
      </c>
      <c r="Q34" s="32">
        <f>SUM(Q14:Q33)</f>
        <v>44173</v>
      </c>
      <c r="R34" s="32">
        <v>52561</v>
      </c>
      <c r="S34" s="70">
        <f t="shared" si="5"/>
        <v>-18.61389597828726</v>
      </c>
      <c r="T34" s="80">
        <f>SUM(T14:T33)</f>
        <v>2452472</v>
      </c>
      <c r="U34" s="33">
        <f t="shared" si="1"/>
        <v>1374.2014388489208</v>
      </c>
      <c r="V34" s="82">
        <f>SUM(V14:V33)</f>
        <v>2643486</v>
      </c>
      <c r="W34" s="81">
        <f>SUM(W14:W33)</f>
        <v>545155</v>
      </c>
      <c r="X34" s="36">
        <f>SUM(X14:X33)</f>
        <v>589328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06 - Nov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0.6651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05 - Nov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45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40129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COUPLES RETREAT</v>
      </c>
      <c r="D14" s="4" t="str">
        <f>'WEEKLY COMPETITIVE REPORT'!D14</f>
        <v>UNI</v>
      </c>
      <c r="E14" s="4" t="str">
        <f>'WEEKLY COMPETITIVE REPORT'!E14</f>
        <v>Karantanija</v>
      </c>
      <c r="F14" s="38">
        <f>'WEEKLY COMPETITIVE REPORT'!F14</f>
        <v>3</v>
      </c>
      <c r="G14" s="38">
        <f>'WEEKLY COMPETITIVE REPORT'!G14</f>
        <v>8</v>
      </c>
      <c r="H14" s="15">
        <f>'WEEKLY COMPETITIVE REPORT'!H14/X4</f>
        <v>58110.05863779882</v>
      </c>
      <c r="I14" s="15">
        <f>'WEEKLY COMPETITIVE REPORT'!I14/X4</f>
        <v>80602.91685460832</v>
      </c>
      <c r="J14" s="23">
        <f>'WEEKLY COMPETITIVE REPORT'!J14</f>
        <v>8606</v>
      </c>
      <c r="K14" s="23">
        <f>'WEEKLY COMPETITIVE REPORT'!K14</f>
        <v>11721</v>
      </c>
      <c r="L14" s="65">
        <f>'WEEKLY COMPETITIVE REPORT'!L14</f>
        <v>-27.90576209218601</v>
      </c>
      <c r="M14" s="15">
        <f aca="true" t="shared" si="0" ref="M14:M20">H14/G14</f>
        <v>7263.757329724853</v>
      </c>
      <c r="N14" s="38">
        <f>'WEEKLY COMPETITIVE REPORT'!N14</f>
        <v>8</v>
      </c>
      <c r="O14" s="15">
        <f>'WEEKLY COMPETITIVE REPORT'!O14/X4</f>
        <v>72616.14794767703</v>
      </c>
      <c r="P14" s="15">
        <f>'WEEKLY COMPETITIVE REPORT'!P14/X4</f>
        <v>117340.24958652834</v>
      </c>
      <c r="Q14" s="23">
        <f>'WEEKLY COMPETITIVE REPORT'!Q14</f>
        <v>11300</v>
      </c>
      <c r="R14" s="23">
        <f>'WEEKLY COMPETITIVE REPORT'!R14</f>
        <v>17986</v>
      </c>
      <c r="S14" s="65">
        <f>'WEEKLY COMPETITIVE REPORT'!S14</f>
        <v>-38.11488538369873</v>
      </c>
      <c r="T14" s="15">
        <f>'WEEKLY COMPETITIVE REPORT'!T14/X4</f>
        <v>304470.0045105999</v>
      </c>
      <c r="U14" s="15">
        <f aca="true" t="shared" si="1" ref="U14:U20">O14/N14</f>
        <v>9077.01849345963</v>
      </c>
      <c r="V14" s="26">
        <f aca="true" t="shared" si="2" ref="V14:V20">O14+T14</f>
        <v>377086.15245827695</v>
      </c>
      <c r="W14" s="23">
        <f>'WEEKLY COMPETITIVE REPORT'!W14</f>
        <v>48476</v>
      </c>
      <c r="X14" s="57">
        <f>'WEEKLY COMPETITIVE REPORT'!X14</f>
        <v>59776</v>
      </c>
    </row>
    <row r="15" spans="1:24" ht="12.75">
      <c r="A15" s="51">
        <v>2</v>
      </c>
      <c r="B15" s="4" t="str">
        <f>'WEEKLY COMPETITIVE REPORT'!B15</f>
        <v>New</v>
      </c>
      <c r="C15" s="4" t="str">
        <f>'WEEKLY COMPETITIVE REPORT'!C15</f>
        <v>MY LIFE IN RUINS</v>
      </c>
      <c r="D15" s="4" t="str">
        <f>'WEEKLY COMPETITIVE REPORT'!D15</f>
        <v>INDEP</v>
      </c>
      <c r="E15" s="4" t="str">
        <f>'WEEKLY COMPETITIVE REPORT'!E15</f>
        <v>Blitz</v>
      </c>
      <c r="F15" s="38">
        <f>'WEEKLY COMPETITIVE REPORT'!F15</f>
        <v>1</v>
      </c>
      <c r="G15" s="38">
        <f>'WEEKLY COMPETITIVE REPORT'!G15</f>
        <v>6</v>
      </c>
      <c r="H15" s="15">
        <f>'WEEKLY COMPETITIVE REPORT'!H15/X4</f>
        <v>38603.21756126898</v>
      </c>
      <c r="I15" s="15">
        <f>'WEEKLY COMPETITIVE REPORT'!I15/X4</f>
        <v>0</v>
      </c>
      <c r="J15" s="23">
        <f>'WEEKLY COMPETITIVE REPORT'!J15</f>
        <v>5614</v>
      </c>
      <c r="K15" s="23">
        <f>'WEEKLY COMPETITIVE REPORT'!K15</f>
        <v>0</v>
      </c>
      <c r="L15" s="65">
        <f>'WEEKLY COMPETITIVE REPORT'!L15</f>
        <v>0</v>
      </c>
      <c r="M15" s="15">
        <f t="shared" si="0"/>
        <v>6433.86959354483</v>
      </c>
      <c r="N15" s="38">
        <f>'WEEKLY COMPETITIVE REPORT'!N15</f>
        <v>6</v>
      </c>
      <c r="O15" s="15">
        <f>'WEEKLY COMPETITIVE REPORT'!O15/X4</f>
        <v>49930.83746804992</v>
      </c>
      <c r="P15" s="15">
        <f>'WEEKLY COMPETITIVE REPORT'!P15/X4</f>
        <v>0</v>
      </c>
      <c r="Q15" s="23">
        <f>'WEEKLY COMPETITIVE REPORT'!Q15</f>
        <v>8564</v>
      </c>
      <c r="R15" s="23">
        <f>'WEEKLY COMPETITIVE REPORT'!R15</f>
        <v>0</v>
      </c>
      <c r="S15" s="65">
        <f>'WEEKLY COMPETITIVE REPORT'!S15</f>
        <v>0</v>
      </c>
      <c r="T15" s="15">
        <f>'WEEKLY COMPETITIVE REPORT'!T15/X4</f>
        <v>3778.3791910990826</v>
      </c>
      <c r="U15" s="15">
        <f t="shared" si="1"/>
        <v>8321.806244674986</v>
      </c>
      <c r="V15" s="26">
        <f t="shared" si="2"/>
        <v>53709.216659149</v>
      </c>
      <c r="W15" s="23">
        <f>'WEEKLY COMPETITIVE REPORT'!W15</f>
        <v>863</v>
      </c>
      <c r="X15" s="57">
        <f>'WEEKLY COMPETITIVE REPORT'!X15</f>
        <v>9427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MICHAEL JACKSON'S THIS IS IT</v>
      </c>
      <c r="D16" s="4" t="str">
        <f>'WEEKLY COMPETITIVE REPORT'!D16</f>
        <v>SONY</v>
      </c>
      <c r="E16" s="4" t="str">
        <f>'WEEKLY COMPETITIVE REPORT'!E16</f>
        <v>CF</v>
      </c>
      <c r="F16" s="38">
        <f>'WEEKLY COMPETITIVE REPORT'!F16</f>
        <v>2</v>
      </c>
      <c r="G16" s="38">
        <f>'WEEKLY COMPETITIVE REPORT'!G16</f>
        <v>5</v>
      </c>
      <c r="H16" s="15">
        <f>'WEEKLY COMPETITIVE REPORT'!H16/X4</f>
        <v>30619.455720944217</v>
      </c>
      <c r="I16" s="15">
        <f>'WEEKLY COMPETITIVE REPORT'!I16/X4</f>
        <v>36320.854006916255</v>
      </c>
      <c r="J16" s="23">
        <f>'WEEKLY COMPETITIVE REPORT'!J16</f>
        <v>4438</v>
      </c>
      <c r="K16" s="23">
        <f>'WEEKLY COMPETITIVE REPORT'!K16</f>
        <v>5192</v>
      </c>
      <c r="L16" s="65">
        <f>'WEEKLY COMPETITIVE REPORT'!L16</f>
        <v>-15.697313408121872</v>
      </c>
      <c r="M16" s="15">
        <f t="shared" si="0"/>
        <v>6123.891144188843</v>
      </c>
      <c r="N16" s="38">
        <f>'WEEKLY COMPETITIVE REPORT'!N16</f>
        <v>5</v>
      </c>
      <c r="O16" s="15">
        <f>'WEEKLY COMPETITIVE REPORT'!O16/X4</f>
        <v>44300.10524733123</v>
      </c>
      <c r="P16" s="15">
        <f>'WEEKLY COMPETITIVE REPORT'!P16/X4</f>
        <v>61265.97504134716</v>
      </c>
      <c r="Q16" s="23">
        <f>'WEEKLY COMPETITIVE REPORT'!Q16</f>
        <v>6845</v>
      </c>
      <c r="R16" s="23">
        <f>'WEEKLY COMPETITIVE REPORT'!R16</f>
        <v>9374</v>
      </c>
      <c r="S16" s="65">
        <f>'WEEKLY COMPETITIVE REPORT'!S16</f>
        <v>-27.692156670266016</v>
      </c>
      <c r="T16" s="15">
        <f>'WEEKLY COMPETITIVE REPORT'!T16/X4</f>
        <v>68255.9013682153</v>
      </c>
      <c r="U16" s="15">
        <f t="shared" si="1"/>
        <v>8860.021049466246</v>
      </c>
      <c r="V16" s="26">
        <f t="shared" si="2"/>
        <v>112556.00661554653</v>
      </c>
      <c r="W16" s="23">
        <f>'WEEKLY COMPETITIVE REPORT'!W16</f>
        <v>10442</v>
      </c>
      <c r="X16" s="57">
        <f>'WEEKLY COMPETITIVE REPORT'!X16</f>
        <v>17287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SAW VI</v>
      </c>
      <c r="D17" s="4" t="str">
        <f>'WEEKLY COMPETITIVE REPORT'!D17</f>
        <v>INDEP</v>
      </c>
      <c r="E17" s="4" t="str">
        <f>'WEEKLY COMPETITIVE REPORT'!E17</f>
        <v>Cinemania</v>
      </c>
      <c r="F17" s="38">
        <f>'WEEKLY COMPETITIVE REPORT'!F17</f>
        <v>2</v>
      </c>
      <c r="G17" s="38">
        <f>'WEEKLY COMPETITIVE REPORT'!G17</f>
        <v>5</v>
      </c>
      <c r="H17" s="15">
        <f>'WEEKLY COMPETITIVE REPORT'!H17/X4</f>
        <v>21278.003307773266</v>
      </c>
      <c r="I17" s="15">
        <f>'WEEKLY COMPETITIVE REPORT'!I17/X4</f>
        <v>30505.187189896256</v>
      </c>
      <c r="J17" s="23">
        <f>'WEEKLY COMPETITIVE REPORT'!J17</f>
        <v>3091</v>
      </c>
      <c r="K17" s="23">
        <f>'WEEKLY COMPETITIVE REPORT'!K17</f>
        <v>4440</v>
      </c>
      <c r="L17" s="65">
        <f>'WEEKLY COMPETITIVE REPORT'!L17</f>
        <v>-30.24791759081276</v>
      </c>
      <c r="M17" s="15">
        <f t="shared" si="0"/>
        <v>4255.600661554653</v>
      </c>
      <c r="N17" s="38">
        <f>'WEEKLY COMPETITIVE REPORT'!N17</f>
        <v>5</v>
      </c>
      <c r="O17" s="15">
        <f>'WEEKLY COMPETITIVE REPORT'!O17/X4</f>
        <v>27837.919109908282</v>
      </c>
      <c r="P17" s="15">
        <f>'WEEKLY COMPETITIVE REPORT'!P17/X4</f>
        <v>47550.74424898512</v>
      </c>
      <c r="Q17" s="23">
        <f>'WEEKLY COMPETITIVE REPORT'!Q17</f>
        <v>4259</v>
      </c>
      <c r="R17" s="23">
        <f>'WEEKLY COMPETITIVE REPORT'!R17</f>
        <v>7344</v>
      </c>
      <c r="S17" s="65">
        <f>'WEEKLY COMPETITIVE REPORT'!S17</f>
        <v>-41.4563966356795</v>
      </c>
      <c r="T17" s="15">
        <f>'WEEKLY COMPETITIVE REPORT'!T17/X4</f>
        <v>49609.0813411517</v>
      </c>
      <c r="U17" s="15">
        <f t="shared" si="1"/>
        <v>5567.583821981656</v>
      </c>
      <c r="V17" s="26">
        <f t="shared" si="2"/>
        <v>77447.00045105998</v>
      </c>
      <c r="W17" s="23">
        <f>'WEEKLY COMPETITIVE REPORT'!W17</f>
        <v>7632</v>
      </c>
      <c r="X17" s="57">
        <f>'WEEKLY COMPETITIVE REPORT'!X17</f>
        <v>11891</v>
      </c>
    </row>
    <row r="18" spans="1:24" ht="13.5" customHeight="1">
      <c r="A18" s="51">
        <v>5</v>
      </c>
      <c r="B18" s="4">
        <f>'WEEKLY COMPETITIVE REPORT'!B18</f>
        <v>4</v>
      </c>
      <c r="C18" s="4" t="str">
        <f>'WEEKLY COMPETITIVE REPORT'!C18</f>
        <v>UP</v>
      </c>
      <c r="D18" s="4" t="str">
        <f>'WEEKLY COMPETITIVE REPORT'!D18</f>
        <v>WDI</v>
      </c>
      <c r="E18" s="4" t="str">
        <f>'WEEKLY COMPETITIVE REPORT'!E18</f>
        <v>CENEX</v>
      </c>
      <c r="F18" s="38">
        <f>'WEEKLY COMPETITIVE REPORT'!F18</f>
        <v>7</v>
      </c>
      <c r="G18" s="38">
        <f>'WEEKLY COMPETITIVE REPORT'!G18</f>
        <v>18</v>
      </c>
      <c r="H18" s="15">
        <f>'WEEKLY COMPETITIVE REPORT'!H18/X4</f>
        <v>21261.464441437376</v>
      </c>
      <c r="I18" s="15">
        <f>'WEEKLY COMPETITIVE REPORT'!I18/X4</f>
        <v>24382.799579010672</v>
      </c>
      <c r="J18" s="23">
        <f>'WEEKLY COMPETITIVE REPORT'!J18</f>
        <v>2803</v>
      </c>
      <c r="K18" s="23">
        <f>'WEEKLY COMPETITIVE REPORT'!K18</f>
        <v>3192</v>
      </c>
      <c r="L18" s="65">
        <f>'WEEKLY COMPETITIVE REPORT'!L18</f>
        <v>-12.801381266572122</v>
      </c>
      <c r="M18" s="15">
        <f t="shared" si="0"/>
        <v>1181.192468968743</v>
      </c>
      <c r="N18" s="38">
        <f>'WEEKLY COMPETITIVE REPORT'!N18</f>
        <v>18</v>
      </c>
      <c r="O18" s="15">
        <f>'WEEKLY COMPETITIVE REPORT'!O18/X4</f>
        <v>23966.320854006914</v>
      </c>
      <c r="P18" s="15">
        <f>'WEEKLY COMPETITIVE REPORT'!P18/X4</f>
        <v>38180.72470305217</v>
      </c>
      <c r="Q18" s="23">
        <f>'WEEKLY COMPETITIVE REPORT'!Q18</f>
        <v>3268</v>
      </c>
      <c r="R18" s="23">
        <f>'WEEKLY COMPETITIVE REPORT'!R18</f>
        <v>5072</v>
      </c>
      <c r="S18" s="65">
        <f>'WEEKLY COMPETITIVE REPORT'!S18</f>
        <v>-37.229266755926595</v>
      </c>
      <c r="T18" s="15">
        <f>'WEEKLY COMPETITIVE REPORT'!T18/X4</f>
        <v>315776.57495113515</v>
      </c>
      <c r="U18" s="15">
        <f t="shared" si="1"/>
        <v>1331.4622696670508</v>
      </c>
      <c r="V18" s="26">
        <f t="shared" si="2"/>
        <v>339742.89580514206</v>
      </c>
      <c r="W18" s="23">
        <f>'WEEKLY COMPETITIVE REPORT'!W18</f>
        <v>44672</v>
      </c>
      <c r="X18" s="57">
        <f>'WEEKLY COMPETITIVE REPORT'!X18</f>
        <v>47940</v>
      </c>
    </row>
    <row r="19" spans="1:24" ht="12.75">
      <c r="A19" s="51">
        <v>6</v>
      </c>
      <c r="B19" s="4">
        <f>'WEEKLY COMPETITIVE REPORT'!B19</f>
        <v>6</v>
      </c>
      <c r="C19" s="4" t="str">
        <f>'WEEKLY COMPETITIVE REPORT'!C19</f>
        <v>JULIE &amp; JULIA</v>
      </c>
      <c r="D19" s="4" t="str">
        <f>'WEEKLY COMPETITIVE REPORT'!D19</f>
        <v>SONY</v>
      </c>
      <c r="E19" s="4" t="str">
        <f>'WEEKLY COMPETITIVE REPORT'!E19</f>
        <v>CF</v>
      </c>
      <c r="F19" s="38">
        <f>'WEEKLY COMPETITIVE REPORT'!F19</f>
        <v>4</v>
      </c>
      <c r="G19" s="38">
        <f>'WEEKLY COMPETITIVE REPORT'!G19</f>
        <v>3</v>
      </c>
      <c r="H19" s="15">
        <f>'WEEKLY COMPETITIVE REPORT'!H19/X4</f>
        <v>6442.640204480529</v>
      </c>
      <c r="I19" s="15">
        <f>'WEEKLY COMPETITIVE REPORT'!I19/X4</f>
        <v>6248.684408359645</v>
      </c>
      <c r="J19" s="23">
        <f>'WEEKLY COMPETITIVE REPORT'!J19</f>
        <v>835</v>
      </c>
      <c r="K19" s="23">
        <f>'WEEKLY COMPETITIVE REPORT'!K19</f>
        <v>812</v>
      </c>
      <c r="L19" s="65">
        <f>'WEEKLY COMPETITIVE REPORT'!L19</f>
        <v>3.103946102021183</v>
      </c>
      <c r="M19" s="15">
        <f t="shared" si="0"/>
        <v>2147.546734826843</v>
      </c>
      <c r="N19" s="38">
        <f>'WEEKLY COMPETITIVE REPORT'!N19</f>
        <v>3</v>
      </c>
      <c r="O19" s="15">
        <f>'WEEKLY COMPETITIVE REPORT'!O19/X4</f>
        <v>9391.06901217862</v>
      </c>
      <c r="P19" s="15">
        <f>'WEEKLY COMPETITIVE REPORT'!P19/X4</f>
        <v>9786.498270936701</v>
      </c>
      <c r="Q19" s="23">
        <f>'WEEKLY COMPETITIVE REPORT'!Q19</f>
        <v>1290</v>
      </c>
      <c r="R19" s="23">
        <f>'WEEKLY COMPETITIVE REPORT'!R19</f>
        <v>1365</v>
      </c>
      <c r="S19" s="65">
        <f>'WEEKLY COMPETITIVE REPORT'!S19</f>
        <v>-4.040559225687517</v>
      </c>
      <c r="T19" s="15">
        <f>'WEEKLY COMPETITIVE REPORT'!T19/X4</f>
        <v>41811.757630431515</v>
      </c>
      <c r="U19" s="15">
        <f t="shared" si="1"/>
        <v>3130.3563373928732</v>
      </c>
      <c r="V19" s="26">
        <f t="shared" si="2"/>
        <v>51202.82664261013</v>
      </c>
      <c r="W19" s="23">
        <f>'WEEKLY COMPETITIVE REPORT'!W19</f>
        <v>5961</v>
      </c>
      <c r="X19" s="57">
        <f>'WEEKLY COMPETITIVE REPORT'!X19</f>
        <v>7251</v>
      </c>
    </row>
    <row r="20" spans="1:24" ht="12.75">
      <c r="A20" s="52">
        <v>7</v>
      </c>
      <c r="B20" s="4">
        <f>'WEEKLY COMPETITIVE REPORT'!B20</f>
        <v>5</v>
      </c>
      <c r="C20" s="4" t="str">
        <f>'WEEKLY COMPETITIVE REPORT'!C20</f>
        <v>SURROGATES</v>
      </c>
      <c r="D20" s="4" t="str">
        <f>'WEEKLY COMPETITIVE REPORT'!D20</f>
        <v>WDI</v>
      </c>
      <c r="E20" s="4" t="str">
        <f>'WEEKLY COMPETITIVE REPORT'!E20</f>
        <v>CENEX</v>
      </c>
      <c r="F20" s="38">
        <f>'WEEKLY COMPETITIVE REPORT'!F20</f>
        <v>3</v>
      </c>
      <c r="G20" s="38">
        <f>'WEEKLY COMPETITIVE REPORT'!G20</f>
        <v>8</v>
      </c>
      <c r="H20" s="15">
        <f>'WEEKLY COMPETITIVE REPORT'!H20/X4</f>
        <v>6256.202074875959</v>
      </c>
      <c r="I20" s="15">
        <f>'WEEKLY COMPETITIVE REPORT'!I20/X4</f>
        <v>7770.260111261464</v>
      </c>
      <c r="J20" s="23">
        <f>'WEEKLY COMPETITIVE REPORT'!J20</f>
        <v>937</v>
      </c>
      <c r="K20" s="23">
        <f>'WEEKLY COMPETITIVE REPORT'!K20</f>
        <v>1127</v>
      </c>
      <c r="L20" s="65">
        <f>'WEEKLY COMPETITIVE REPORT'!L20</f>
        <v>-19.485294117647058</v>
      </c>
      <c r="M20" s="15">
        <f t="shared" si="0"/>
        <v>782.0252593594948</v>
      </c>
      <c r="N20" s="38">
        <f>'WEEKLY COMPETITIVE REPORT'!N20</f>
        <v>8</v>
      </c>
      <c r="O20" s="15">
        <f>'WEEKLY COMPETITIVE REPORT'!O20/X4</f>
        <v>8368.666365960005</v>
      </c>
      <c r="P20" s="15">
        <f>'WEEKLY COMPETITIVE REPORT'!P20/X4</f>
        <v>11184.784242970982</v>
      </c>
      <c r="Q20" s="23">
        <f>'WEEKLY COMPETITIVE REPORT'!Q20</f>
        <v>1318</v>
      </c>
      <c r="R20" s="23">
        <f>'WEEKLY COMPETITIVE REPORT'!R20</f>
        <v>1715</v>
      </c>
      <c r="S20" s="65">
        <f>'WEEKLY COMPETITIVE REPORT'!S20</f>
        <v>-25.178115338083074</v>
      </c>
      <c r="T20" s="15">
        <f>'WEEKLY COMPETITIVE REPORT'!T20/X4</f>
        <v>35880.31874906029</v>
      </c>
      <c r="U20" s="15">
        <f t="shared" si="1"/>
        <v>1046.0832957450007</v>
      </c>
      <c r="V20" s="26">
        <f t="shared" si="2"/>
        <v>44248.98511502029</v>
      </c>
      <c r="W20" s="23">
        <f>'WEEKLY COMPETITIVE REPORT'!W20</f>
        <v>5780</v>
      </c>
      <c r="X20" s="57">
        <f>'WEEKLY COMPETITIVE REPORT'!X20</f>
        <v>7098</v>
      </c>
    </row>
    <row r="21" spans="1:24" ht="12.75">
      <c r="A21" s="51">
        <v>8</v>
      </c>
      <c r="B21" s="4">
        <f>'WEEKLY COMPETITIVE REPORT'!B21</f>
        <v>7</v>
      </c>
      <c r="C21" s="4" t="str">
        <f>'WEEKLY COMPETITIVE REPORT'!C21</f>
        <v>9:06 (domes)</v>
      </c>
      <c r="D21" s="4" t="str">
        <f>'WEEKLY COMPETITIVE REPORT'!D21</f>
        <v>INDEP</v>
      </c>
      <c r="E21" s="4" t="str">
        <f>'WEEKLY COMPETITIVE REPORT'!E21</f>
        <v>Cinemania</v>
      </c>
      <c r="F21" s="38">
        <f>'WEEKLY COMPETITIVE REPORT'!F21</f>
        <v>2</v>
      </c>
      <c r="G21" s="38">
        <f>'WEEKLY COMPETITIVE REPORT'!G21</f>
        <v>4</v>
      </c>
      <c r="H21" s="15">
        <f>'WEEKLY COMPETITIVE REPORT'!H21/X4</f>
        <v>4038.4904525635243</v>
      </c>
      <c r="I21" s="15">
        <f>'WEEKLY COMPETITIVE REPORT'!I21/X4</f>
        <v>4169.297849947377</v>
      </c>
      <c r="J21" s="23">
        <f>'WEEKLY COMPETITIVE REPORT'!J21</f>
        <v>561</v>
      </c>
      <c r="K21" s="23">
        <f>'WEEKLY COMPETITIVE REPORT'!K21</f>
        <v>600</v>
      </c>
      <c r="L21" s="65">
        <f>'WEEKLY COMPETITIVE REPORT'!L21</f>
        <v>-3.137396321673279</v>
      </c>
      <c r="M21" s="15">
        <f aca="true" t="shared" si="3" ref="M21:M33">H21/G21</f>
        <v>1009.6226131408811</v>
      </c>
      <c r="N21" s="38">
        <f>'WEEKLY COMPETITIVE REPORT'!N21</f>
        <v>4</v>
      </c>
      <c r="O21" s="15">
        <f>'WEEKLY COMPETITIVE REPORT'!O21/X4</f>
        <v>6508.795669824086</v>
      </c>
      <c r="P21" s="15">
        <f>'WEEKLY COMPETITIVE REPORT'!P21/X4</f>
        <v>8113.065704405352</v>
      </c>
      <c r="Q21" s="23">
        <f>'WEEKLY COMPETITIVE REPORT'!Q21</f>
        <v>979</v>
      </c>
      <c r="R21" s="23">
        <f>'WEEKLY COMPETITIVE REPORT'!R21</f>
        <v>1240</v>
      </c>
      <c r="S21" s="65">
        <f>'WEEKLY COMPETITIVE REPORT'!S21</f>
        <v>-19.773906597479623</v>
      </c>
      <c r="T21" s="15">
        <f>'WEEKLY COMPETITIVE REPORT'!T21/X4</f>
        <v>9588.031874906028</v>
      </c>
      <c r="U21" s="15">
        <f aca="true" t="shared" si="4" ref="U21:U33">O21/N21</f>
        <v>1627.1989174560215</v>
      </c>
      <c r="V21" s="26">
        <f aca="true" t="shared" si="5" ref="V21:V33">O21+T21</f>
        <v>16096.827544730113</v>
      </c>
      <c r="W21" s="23">
        <f>'WEEKLY COMPETITIVE REPORT'!W21</f>
        <v>1792</v>
      </c>
      <c r="X21" s="57">
        <f>'WEEKLY COMPETITIVE REPORT'!X21</f>
        <v>2771</v>
      </c>
    </row>
    <row r="22" spans="1:24" ht="12.75">
      <c r="A22" s="51">
        <v>9</v>
      </c>
      <c r="B22" s="4">
        <f>'WEEKLY COMPETITIVE REPORT'!B22</f>
        <v>15</v>
      </c>
      <c r="C22" s="4" t="str">
        <f>'WEEKLY COMPETITIVE REPORT'!C22</f>
        <v>INGLOURIOUS BASTERDS</v>
      </c>
      <c r="D22" s="4" t="str">
        <f>'WEEKLY COMPETITIVE REPORT'!D22</f>
        <v>UNI</v>
      </c>
      <c r="E22" s="4" t="str">
        <f>'WEEKLY COMPETITIVE REPORT'!E22</f>
        <v>Karantanija</v>
      </c>
      <c r="F22" s="38">
        <f>'WEEKLY COMPETITIVE REPORT'!F22</f>
        <v>12</v>
      </c>
      <c r="G22" s="38">
        <f>'WEEKLY COMPETITIVE REPORT'!G22</f>
        <v>7</v>
      </c>
      <c r="H22" s="15">
        <f>'WEEKLY COMPETITIVE REPORT'!H22/X4</f>
        <v>4032.4763193504737</v>
      </c>
      <c r="I22" s="15">
        <f>'WEEKLY COMPETITIVE REPORT'!I22/X4</f>
        <v>2450.7592843181474</v>
      </c>
      <c r="J22" s="23">
        <f>'WEEKLY COMPETITIVE REPORT'!J22</f>
        <v>564</v>
      </c>
      <c r="K22" s="23">
        <f>'WEEKLY COMPETITIVE REPORT'!K22</f>
        <v>311</v>
      </c>
      <c r="L22" s="65">
        <f>'WEEKLY COMPETITIVE REPORT'!L22</f>
        <v>64.53987730061351</v>
      </c>
      <c r="M22" s="15">
        <f t="shared" si="3"/>
        <v>576.0680456214963</v>
      </c>
      <c r="N22" s="38">
        <f>'WEEKLY COMPETITIVE REPORT'!N22</f>
        <v>7</v>
      </c>
      <c r="O22" s="15">
        <f>'WEEKLY COMPETITIVE REPORT'!O22/X4</f>
        <v>5659.299353480679</v>
      </c>
      <c r="P22" s="15">
        <f>'WEEKLY COMPETITIVE REPORT'!P22/X4</f>
        <v>4184.333182980003</v>
      </c>
      <c r="Q22" s="23">
        <f>'WEEKLY COMPETITIVE REPORT'!Q22</f>
        <v>785</v>
      </c>
      <c r="R22" s="23">
        <f>'WEEKLY COMPETITIVE REPORT'!R22</f>
        <v>554</v>
      </c>
      <c r="S22" s="65">
        <f>'WEEKLY COMPETITIVE REPORT'!S22</f>
        <v>35.249730506647495</v>
      </c>
      <c r="T22" s="15">
        <f>'WEEKLY COMPETITIVE REPORT'!T22/X4</f>
        <v>384645.9179070816</v>
      </c>
      <c r="U22" s="15">
        <f t="shared" si="4"/>
        <v>808.4713362115256</v>
      </c>
      <c r="V22" s="26">
        <f t="shared" si="5"/>
        <v>390305.2172605623</v>
      </c>
      <c r="W22" s="23">
        <f>'WEEKLY COMPETITIVE REPORT'!W22</f>
        <v>57640</v>
      </c>
      <c r="X22" s="57">
        <f>'WEEKLY COMPETITIVE REPORT'!X22</f>
        <v>58425</v>
      </c>
    </row>
    <row r="23" spans="1:24" ht="12.75">
      <c r="A23" s="51">
        <v>10</v>
      </c>
      <c r="B23" s="4">
        <f>'WEEKLY COMPETITIVE REPORT'!B23</f>
        <v>8</v>
      </c>
      <c r="C23" s="4" t="str">
        <f>'WEEKLY COMPETITIVE REPORT'!C23</f>
        <v>SLOVENKA (domes)</v>
      </c>
      <c r="D23" s="4" t="str">
        <f>'WEEKLY COMPETITIVE REPORT'!D23</f>
        <v>INDEP</v>
      </c>
      <c r="E23" s="4" t="str">
        <f>'WEEKLY COMPETITIVE REPORT'!E23</f>
        <v>Cinemania</v>
      </c>
      <c r="F23" s="38">
        <f>'WEEKLY COMPETITIVE REPORT'!F23</f>
        <v>6</v>
      </c>
      <c r="G23" s="38">
        <f>'WEEKLY COMPETITIVE REPORT'!G23</f>
        <v>7</v>
      </c>
      <c r="H23" s="15">
        <f>'WEEKLY COMPETITIVE REPORT'!H23/X4</f>
        <v>3784.3933243121332</v>
      </c>
      <c r="I23" s="15">
        <f>'WEEKLY COMPETITIVE REPORT'!I23/X4</f>
        <v>3978.3491204330176</v>
      </c>
      <c r="J23" s="23">
        <f>'WEEKLY COMPETITIVE REPORT'!J23</f>
        <v>711</v>
      </c>
      <c r="K23" s="23">
        <f>'WEEKLY COMPETITIVE REPORT'!K23</f>
        <v>579</v>
      </c>
      <c r="L23" s="65">
        <f>'WEEKLY COMPETITIVE REPORT'!L23</f>
        <v>-4.875283446712018</v>
      </c>
      <c r="M23" s="15">
        <f t="shared" si="3"/>
        <v>540.6276177588762</v>
      </c>
      <c r="N23" s="38">
        <f>'WEEKLY COMPETITIVE REPORT'!N23</f>
        <v>7</v>
      </c>
      <c r="O23" s="15">
        <f>'WEEKLY COMPETITIVE REPORT'!O23/X4</f>
        <v>5212.749962411667</v>
      </c>
      <c r="P23" s="15">
        <f>'WEEKLY COMPETITIVE REPORT'!P23/X4</f>
        <v>6693.730266125394</v>
      </c>
      <c r="Q23" s="23">
        <f>'WEEKLY COMPETITIVE REPORT'!Q23</f>
        <v>951</v>
      </c>
      <c r="R23" s="23">
        <f>'WEEKLY COMPETITIVE REPORT'!R23</f>
        <v>1045</v>
      </c>
      <c r="S23" s="65">
        <f>'WEEKLY COMPETITIVE REPORT'!S23</f>
        <v>-22.124887690925434</v>
      </c>
      <c r="T23" s="15">
        <f>'WEEKLY COMPETITIVE REPORT'!T23/X4</f>
        <v>97828.89791008871</v>
      </c>
      <c r="U23" s="15">
        <f t="shared" si="4"/>
        <v>744.6785660588096</v>
      </c>
      <c r="V23" s="26">
        <f t="shared" si="5"/>
        <v>103041.64787250037</v>
      </c>
      <c r="W23" s="23">
        <f>'WEEKLY COMPETITIVE REPORT'!W23</f>
        <v>16080</v>
      </c>
      <c r="X23" s="57">
        <f>'WEEKLY COMPETITIVE REPORT'!X23</f>
        <v>17031</v>
      </c>
    </row>
    <row r="24" spans="1:24" ht="12.75">
      <c r="A24" s="51">
        <v>11</v>
      </c>
      <c r="B24" s="4">
        <f>'WEEKLY COMPETITIVE REPORT'!B24</f>
        <v>18</v>
      </c>
      <c r="C24" s="4" t="str">
        <f>'WEEKLY COMPETITIVE REPORT'!C24</f>
        <v>WHITEOUT</v>
      </c>
      <c r="D24" s="4" t="str">
        <f>'WEEKLY COMPETITIVE REPORT'!D24</f>
        <v>WB</v>
      </c>
      <c r="E24" s="4" t="str">
        <f>'WEEKLY COMPETITIVE REPORT'!E24</f>
        <v>Blitz</v>
      </c>
      <c r="F24" s="38">
        <f>'WEEKLY COMPETITIVE REPORT'!F24</f>
        <v>4</v>
      </c>
      <c r="G24" s="38">
        <f>'WEEKLY COMPETITIVE REPORT'!G24</f>
        <v>4</v>
      </c>
      <c r="H24" s="15">
        <f>'WEEKLY COMPETITIVE REPORT'!H24/X4</f>
        <v>4029.4692527439483</v>
      </c>
      <c r="I24" s="15">
        <f>'WEEKLY COMPETITIVE REPORT'!I24/X4</f>
        <v>2713.8776123891143</v>
      </c>
      <c r="J24" s="23">
        <f>'WEEKLY COMPETITIVE REPORT'!J24</f>
        <v>601</v>
      </c>
      <c r="K24" s="23">
        <f>'WEEKLY COMPETITIVE REPORT'!K24</f>
        <v>408</v>
      </c>
      <c r="L24" s="65">
        <f>'WEEKLY COMPETITIVE REPORT'!L24</f>
        <v>48.47645429362882</v>
      </c>
      <c r="M24" s="15">
        <f t="shared" si="3"/>
        <v>1007.3673131859871</v>
      </c>
      <c r="N24" s="38">
        <f>'WEEKLY COMPETITIVE REPORT'!N24</f>
        <v>4</v>
      </c>
      <c r="O24" s="15">
        <f>'WEEKLY COMPETITIVE REPORT'!O24/X4</f>
        <v>5077.431965118028</v>
      </c>
      <c r="P24" s="15">
        <f>'WEEKLY COMPETITIVE REPORT'!P24/X4</f>
        <v>3279.2061344158774</v>
      </c>
      <c r="Q24" s="23">
        <f>'WEEKLY COMPETITIVE REPORT'!Q24</f>
        <v>804</v>
      </c>
      <c r="R24" s="23">
        <f>'WEEKLY COMPETITIVE REPORT'!R24</f>
        <v>528</v>
      </c>
      <c r="S24" s="65">
        <f>'WEEKLY COMPETITIVE REPORT'!S24</f>
        <v>54.83723062815221</v>
      </c>
      <c r="T24" s="15">
        <f>'WEEKLY COMPETITIVE REPORT'!T24/X4</f>
        <v>31055.480378890392</v>
      </c>
      <c r="U24" s="15">
        <f t="shared" si="4"/>
        <v>1269.357991279507</v>
      </c>
      <c r="V24" s="26">
        <f t="shared" si="5"/>
        <v>36132.91234400842</v>
      </c>
      <c r="W24" s="23">
        <f>'WEEKLY COMPETITIVE REPORT'!W24</f>
        <v>4999</v>
      </c>
      <c r="X24" s="57">
        <f>'WEEKLY COMPETITIVE REPORT'!X24</f>
        <v>5803</v>
      </c>
    </row>
    <row r="25" spans="1:24" ht="12.75">
      <c r="A25" s="51">
        <v>12</v>
      </c>
      <c r="B25" s="4">
        <f>'WEEKLY COMPETITIVE REPORT'!B25</f>
        <v>10</v>
      </c>
      <c r="C25" s="4" t="str">
        <f>'WEEKLY COMPETITIVE REPORT'!C25</f>
        <v>UGLY TRUTH</v>
      </c>
      <c r="D25" s="4" t="str">
        <f>'WEEKLY COMPETITIVE REPORT'!D25</f>
        <v>SONY</v>
      </c>
      <c r="E25" s="4" t="str">
        <f>'WEEKLY COMPETITIVE REPORT'!E25</f>
        <v>CF</v>
      </c>
      <c r="F25" s="38">
        <f>'WEEKLY COMPETITIVE REPORT'!F25</f>
        <v>10</v>
      </c>
      <c r="G25" s="38">
        <f>'WEEKLY COMPETITIVE REPORT'!G25</f>
        <v>7</v>
      </c>
      <c r="H25" s="15">
        <f>'WEEKLY COMPETITIVE REPORT'!H25/X4</f>
        <v>3229.589535408209</v>
      </c>
      <c r="I25" s="15">
        <f>'WEEKLY COMPETITIVE REPORT'!I25/X4</f>
        <v>3701.698992632687</v>
      </c>
      <c r="J25" s="23">
        <f>'WEEKLY COMPETITIVE REPORT'!J25</f>
        <v>438</v>
      </c>
      <c r="K25" s="23">
        <f>'WEEKLY COMPETITIVE REPORT'!K25</f>
        <v>543</v>
      </c>
      <c r="L25" s="65">
        <f>'WEEKLY COMPETITIVE REPORT'!L25</f>
        <v>-12.753858651502853</v>
      </c>
      <c r="M25" s="15">
        <f t="shared" si="3"/>
        <v>461.36993362974414</v>
      </c>
      <c r="N25" s="38">
        <f>'WEEKLY COMPETITIVE REPORT'!N25</f>
        <v>7</v>
      </c>
      <c r="O25" s="15">
        <f>'WEEKLY COMPETITIVE REPORT'!O25/X4</f>
        <v>4313.6370470605925</v>
      </c>
      <c r="P25" s="15">
        <f>'WEEKLY COMPETITIVE REPORT'!P25/X4</f>
        <v>5919.410614945121</v>
      </c>
      <c r="Q25" s="23">
        <f>'WEEKLY COMPETITIVE REPORT'!Q25</f>
        <v>612</v>
      </c>
      <c r="R25" s="23">
        <f>'WEEKLY COMPETITIVE REPORT'!R25</f>
        <v>882</v>
      </c>
      <c r="S25" s="65">
        <f>'WEEKLY COMPETITIVE REPORT'!S25</f>
        <v>-27.1272542545085</v>
      </c>
      <c r="T25" s="15">
        <f>'WEEKLY COMPETITIVE REPORT'!T25/X4</f>
        <v>311822.28236355435</v>
      </c>
      <c r="U25" s="15">
        <f t="shared" si="4"/>
        <v>616.233863865799</v>
      </c>
      <c r="V25" s="26">
        <f t="shared" si="5"/>
        <v>316135.91941061494</v>
      </c>
      <c r="W25" s="23">
        <f>'WEEKLY COMPETITIVE REPORT'!W25</f>
        <v>49191</v>
      </c>
      <c r="X25" s="57">
        <f>'WEEKLY COMPETITIVE REPORT'!X25</f>
        <v>49803</v>
      </c>
    </row>
    <row r="26" spans="1:24" ht="12.75" customHeight="1">
      <c r="A26" s="51">
        <v>13</v>
      </c>
      <c r="B26" s="4">
        <f>'WEEKLY COMPETITIVE REPORT'!B26</f>
        <v>9</v>
      </c>
      <c r="C26" s="4" t="str">
        <f>'WEEKLY COMPETITIVE REPORT'!C26</f>
        <v>GARFIELD'S FUN FEST</v>
      </c>
      <c r="D26" s="4" t="str">
        <f>'WEEKLY COMPETITIVE REPORT'!D26</f>
        <v>INDEP</v>
      </c>
      <c r="E26" s="4" t="str">
        <f>'WEEKLY COMPETITIVE REPORT'!E26</f>
        <v>Kolosej</v>
      </c>
      <c r="F26" s="38">
        <f>'WEEKLY COMPETITIVE REPORT'!F26</f>
        <v>11</v>
      </c>
      <c r="G26" s="38">
        <f>'WEEKLY COMPETITIVE REPORT'!G26</f>
        <v>5</v>
      </c>
      <c r="H26" s="15">
        <f>'WEEKLY COMPETITIVE REPORT'!H26/X4</f>
        <v>3422.0417982258305</v>
      </c>
      <c r="I26" s="15">
        <f>'WEEKLY COMPETITIVE REPORT'!I26/X4</f>
        <v>3755.8261915501425</v>
      </c>
      <c r="J26" s="23">
        <f>'WEEKLY COMPETITIVE REPORT'!J26</f>
        <v>505</v>
      </c>
      <c r="K26" s="23">
        <f>'WEEKLY COMPETITIVE REPORT'!K26</f>
        <v>455</v>
      </c>
      <c r="L26" s="65">
        <f>'WEEKLY COMPETITIVE REPORT'!L26</f>
        <v>-8.887109687750211</v>
      </c>
      <c r="M26" s="15">
        <f t="shared" si="3"/>
        <v>684.4083596451661</v>
      </c>
      <c r="N26" s="38">
        <f>'WEEKLY COMPETITIVE REPORT'!N26</f>
        <v>5</v>
      </c>
      <c r="O26" s="15">
        <f>'WEEKLY COMPETITIVE REPORT'!O26/X4</f>
        <v>3996.3915200721694</v>
      </c>
      <c r="P26" s="15">
        <f>'WEEKLY COMPETITIVE REPORT'!P26/X4</f>
        <v>6190.046609532401</v>
      </c>
      <c r="Q26" s="23">
        <f>'WEEKLY COMPETITIVE REPORT'!Q26</f>
        <v>595</v>
      </c>
      <c r="R26" s="23">
        <f>'WEEKLY COMPETITIVE REPORT'!R26</f>
        <v>720</v>
      </c>
      <c r="S26" s="65">
        <f>'WEEKLY COMPETITIVE REPORT'!S26</f>
        <v>-35.43842603837746</v>
      </c>
      <c r="T26" s="15">
        <f>'WEEKLY COMPETITIVE REPORT'!T26/X4</f>
        <v>142138.0243572395</v>
      </c>
      <c r="U26" s="15">
        <f t="shared" si="4"/>
        <v>799.2783040144338</v>
      </c>
      <c r="V26" s="26">
        <f t="shared" si="5"/>
        <v>146134.4158773117</v>
      </c>
      <c r="W26" s="23">
        <f>'WEEKLY COMPETITIVE REPORT'!W26</f>
        <v>24509</v>
      </c>
      <c r="X26" s="57">
        <f>'WEEKLY COMPETITIVE REPORT'!X26</f>
        <v>25104</v>
      </c>
    </row>
    <row r="27" spans="1:24" ht="12.75" customHeight="1">
      <c r="A27" s="51">
        <v>14</v>
      </c>
      <c r="B27" s="4">
        <f>'WEEKLY COMPETITIVE REPORT'!B27</f>
        <v>13</v>
      </c>
      <c r="C27" s="4" t="str">
        <f>'WEEKLY COMPETITIVE REPORT'!C27</f>
        <v>THE FINAL DESTINATION</v>
      </c>
      <c r="D27" s="4" t="str">
        <f>'WEEKLY COMPETITIVE REPORT'!D27</f>
        <v>WB</v>
      </c>
      <c r="E27" s="4" t="str">
        <f>'WEEKLY COMPETITIVE REPORT'!E27</f>
        <v>Blitz</v>
      </c>
      <c r="F27" s="38">
        <f>'WEEKLY COMPETITIVE REPORT'!F27</f>
        <v>10</v>
      </c>
      <c r="G27" s="38">
        <f>'WEEKLY COMPETITIVE REPORT'!G27</f>
        <v>10</v>
      </c>
      <c r="H27" s="15">
        <f>'WEEKLY COMPETITIVE REPORT'!H27/X4</f>
        <v>2807.0966771913995</v>
      </c>
      <c r="I27" s="15">
        <f>'WEEKLY COMPETITIVE REPORT'!I27/X17</f>
        <v>0.22840803969388612</v>
      </c>
      <c r="J27" s="23">
        <f>'WEEKLY COMPETITIVE REPORT'!J27</f>
        <v>281</v>
      </c>
      <c r="K27" s="23">
        <f>'WEEKLY COMPETITIVE REPORT'!K27</f>
        <v>418</v>
      </c>
      <c r="L27" s="65">
        <f>'WEEKLY COMPETITIVE REPORT'!L27</f>
        <v>-31.25920471281296</v>
      </c>
      <c r="M27" s="15">
        <f t="shared" si="3"/>
        <v>280.70966771913993</v>
      </c>
      <c r="N27" s="38">
        <f>'WEEKLY COMPETITIVE REPORT'!N27</f>
        <v>10</v>
      </c>
      <c r="O27" s="15">
        <f>'WEEKLY COMPETITIVE REPORT'!O27/X4</f>
        <v>3812.960457074124</v>
      </c>
      <c r="P27" s="15">
        <f>'WEEKLY COMPETITIVE REPORT'!P27/X17</f>
        <v>0.2735682448910941</v>
      </c>
      <c r="Q27" s="23">
        <f>'WEEKLY COMPETITIVE REPORT'!Q27</f>
        <v>392</v>
      </c>
      <c r="R27" s="23">
        <f>'WEEKLY COMPETITIVE REPORT'!R27</f>
        <v>519</v>
      </c>
      <c r="S27" s="65">
        <f>'WEEKLY COMPETITIVE REPORT'!S27</f>
        <v>-22.041192745158313</v>
      </c>
      <c r="T27" s="15">
        <f>'WEEKLY COMPETITIVE REPORT'!T27/X17</f>
        <v>16.499705659742663</v>
      </c>
      <c r="U27" s="15">
        <f t="shared" si="4"/>
        <v>381.2960457074124</v>
      </c>
      <c r="V27" s="26">
        <f t="shared" si="5"/>
        <v>3829.4601627338666</v>
      </c>
      <c r="W27" s="23">
        <f>'WEEKLY COMPETITIVE REPORT'!W27</f>
        <v>34926</v>
      </c>
      <c r="X27" s="57">
        <f>'WEEKLY COMPETITIVE REPORT'!X27</f>
        <v>35318</v>
      </c>
    </row>
    <row r="28" spans="1:24" ht="12.75">
      <c r="A28" s="51">
        <v>15</v>
      </c>
      <c r="B28" s="4">
        <f>'WEEKLY COMPETITIVE REPORT'!B28</f>
        <v>16</v>
      </c>
      <c r="C28" s="4" t="str">
        <f>'WEEKLY COMPETITIVE REPORT'!C28</f>
        <v>THE TAKING OF PELHAM 123</v>
      </c>
      <c r="D28" s="4" t="str">
        <f>'WEEKLY COMPETITIVE REPORT'!D28</f>
        <v>SONY</v>
      </c>
      <c r="E28" s="4" t="str">
        <f>'WEEKLY COMPETITIVE REPORT'!E28</f>
        <v>CF</v>
      </c>
      <c r="F28" s="38">
        <f>'WEEKLY COMPETITIVE REPORT'!F28</f>
        <v>5</v>
      </c>
      <c r="G28" s="38">
        <f>'WEEKLY COMPETITIVE REPORT'!G28</f>
        <v>5</v>
      </c>
      <c r="H28" s="15">
        <f>'WEEKLY COMPETITIVE REPORT'!H28/X4</f>
        <v>2667.2680799879718</v>
      </c>
      <c r="I28" s="15">
        <f>'WEEKLY COMPETITIVE REPORT'!I28/X17</f>
        <v>0.1668488773021613</v>
      </c>
      <c r="J28" s="23">
        <f>'WEEKLY COMPETITIVE REPORT'!J28</f>
        <v>392</v>
      </c>
      <c r="K28" s="23">
        <f>'WEEKLY COMPETITIVE REPORT'!K28</f>
        <v>438</v>
      </c>
      <c r="L28" s="65">
        <f>'WEEKLY COMPETITIVE REPORT'!L28</f>
        <v>-10.584677419354833</v>
      </c>
      <c r="M28" s="15">
        <f t="shared" si="3"/>
        <v>533.4536159975944</v>
      </c>
      <c r="N28" s="38">
        <f>'WEEKLY COMPETITIVE REPORT'!N28</f>
        <v>5</v>
      </c>
      <c r="O28" s="15">
        <f>'WEEKLY COMPETITIVE REPORT'!O28/X4</f>
        <v>3513.757329724853</v>
      </c>
      <c r="P28" s="15">
        <f>'WEEKLY COMPETITIVE REPORT'!P28/X17</f>
        <v>0.2332856782440501</v>
      </c>
      <c r="Q28" s="23">
        <f>'WEEKLY COMPETITIVE REPORT'!Q28</f>
        <v>553</v>
      </c>
      <c r="R28" s="23">
        <f>'WEEKLY COMPETITIVE REPORT'!R28</f>
        <v>647</v>
      </c>
      <c r="S28" s="65">
        <f>'WEEKLY COMPETITIVE REPORT'!S28</f>
        <v>-15.75342465753424</v>
      </c>
      <c r="T28" s="15">
        <f>'WEEKLY COMPETITIVE REPORT'!T28/X17</f>
        <v>2.9570263224287276</v>
      </c>
      <c r="U28" s="15">
        <f t="shared" si="4"/>
        <v>702.7514659449706</v>
      </c>
      <c r="V28" s="26">
        <f t="shared" si="5"/>
        <v>3516.714356047282</v>
      </c>
      <c r="W28" s="23">
        <f>'WEEKLY COMPETITIVE REPORT'!W28</f>
        <v>8340</v>
      </c>
      <c r="X28" s="57">
        <f>'WEEKLY COMPETITIVE REPORT'!X28</f>
        <v>8893</v>
      </c>
    </row>
    <row r="29" spans="1:24" ht="12.75">
      <c r="A29" s="51">
        <v>16</v>
      </c>
      <c r="B29" s="4">
        <f>'WEEKLY COMPETITIVE REPORT'!B29</f>
        <v>19</v>
      </c>
      <c r="C29" s="4" t="str">
        <f>'WEEKLY COMPETITIVE REPORT'!C29</f>
        <v>BATTLE FOR TERRA 3D</v>
      </c>
      <c r="D29" s="4" t="str">
        <f>'WEEKLY COMPETITIVE REPORT'!D29</f>
        <v>INDEP</v>
      </c>
      <c r="E29" s="4" t="str">
        <f>'WEEKLY COMPETITIVE REPORT'!E29</f>
        <v>Kolosej</v>
      </c>
      <c r="F29" s="38">
        <f>'WEEKLY COMPETITIVE REPORT'!F29</f>
        <v>4</v>
      </c>
      <c r="G29" s="38">
        <f>'WEEKLY COMPETITIVE REPORT'!G29</f>
        <v>4</v>
      </c>
      <c r="H29" s="15">
        <f>'WEEKLY COMPETITIVE REPORT'!H29/X4</f>
        <v>1897.459028717486</v>
      </c>
      <c r="I29" s="15">
        <f>'WEEKLY COMPETITIVE REPORT'!I29/X17</f>
        <v>0.10613068707425784</v>
      </c>
      <c r="J29" s="23">
        <f>'WEEKLY COMPETITIVE REPORT'!J29</f>
        <v>172</v>
      </c>
      <c r="K29" s="23">
        <f>'WEEKLY COMPETITIVE REPORT'!K29</f>
        <v>198</v>
      </c>
      <c r="L29" s="65">
        <f>'WEEKLY COMPETITIVE REPORT'!L29</f>
        <v>0</v>
      </c>
      <c r="M29" s="15">
        <f t="shared" si="3"/>
        <v>474.3647571793715</v>
      </c>
      <c r="N29" s="38">
        <f>'WEEKLY COMPETITIVE REPORT'!N29</f>
        <v>4</v>
      </c>
      <c r="O29" s="15">
        <f>'WEEKLY COMPETITIVE REPORT'!O29/X4</f>
        <v>2897.30867538716</v>
      </c>
      <c r="P29" s="15">
        <f>'WEEKLY COMPETITIVE REPORT'!P29/X17</f>
        <v>0.16205533596837945</v>
      </c>
      <c r="Q29" s="23">
        <f>'WEEKLY COMPETITIVE REPORT'!Q29</f>
        <v>196</v>
      </c>
      <c r="R29" s="23">
        <f>'WEEKLY COMPETITIVE REPORT'!R29</f>
        <v>310</v>
      </c>
      <c r="S29" s="65">
        <f>'WEEKLY COMPETITIVE REPORT'!S29</f>
        <v>0</v>
      </c>
      <c r="T29" s="15">
        <f>'WEEKLY COMPETITIVE REPORT'!T29/X4</f>
        <v>14602.315441287024</v>
      </c>
      <c r="U29" s="15">
        <f t="shared" si="4"/>
        <v>724.32716884679</v>
      </c>
      <c r="V29" s="26">
        <f t="shared" si="5"/>
        <v>17499.624116674186</v>
      </c>
      <c r="W29" s="23">
        <f>'WEEKLY COMPETITIVE REPORT'!W29</f>
        <v>1912</v>
      </c>
      <c r="X29" s="57">
        <f>'WEEKLY COMPETITIVE REPORT'!X29</f>
        <v>2108</v>
      </c>
    </row>
    <row r="30" spans="1:24" ht="12.75">
      <c r="A30" s="52">
        <v>17</v>
      </c>
      <c r="B30" s="4">
        <f>'WEEKLY COMPETITIVE REPORT'!B30</f>
        <v>14</v>
      </c>
      <c r="C30" s="4" t="str">
        <f>'WEEKLY COMPETITIVE REPORT'!C30</f>
        <v>FAME</v>
      </c>
      <c r="D30" s="4" t="str">
        <f>'WEEKLY COMPETITIVE REPORT'!D30</f>
        <v>INDEP</v>
      </c>
      <c r="E30" s="4" t="str">
        <f>'WEEKLY COMPETITIVE REPORT'!E30</f>
        <v>CF</v>
      </c>
      <c r="F30" s="38">
        <f>'WEEKLY COMPETITIVE REPORT'!F30</f>
        <v>4</v>
      </c>
      <c r="G30" s="38">
        <f>'WEEKLY COMPETITIVE REPORT'!G30</f>
        <v>4</v>
      </c>
      <c r="H30" s="15">
        <f>'WEEKLY COMPETITIVE REPORT'!H30/X4</f>
        <v>2058.3370921665914</v>
      </c>
      <c r="I30" s="15">
        <f>'WEEKLY COMPETITIVE REPORT'!I30/X17</f>
        <v>0.18392061222773526</v>
      </c>
      <c r="J30" s="23">
        <f>'WEEKLY COMPETITIVE REPORT'!J30</f>
        <v>306</v>
      </c>
      <c r="K30" s="23">
        <f>'WEEKLY COMPETITIVE REPORT'!K30</f>
        <v>490</v>
      </c>
      <c r="L30" s="65">
        <f>'WEEKLY COMPETITIVE REPORT'!L30</f>
        <v>-37.40283493369914</v>
      </c>
      <c r="M30" s="15">
        <f t="shared" si="3"/>
        <v>514.5842730416479</v>
      </c>
      <c r="N30" s="38">
        <f>'WEEKLY COMPETITIVE REPORT'!N30</f>
        <v>4</v>
      </c>
      <c r="O30" s="15">
        <f>'WEEKLY COMPETITIVE REPORT'!O30/X4</f>
        <v>2850.6991429860173</v>
      </c>
      <c r="P30" s="15">
        <f>'WEEKLY COMPETITIVE REPORT'!P30/X17</f>
        <v>0.2690269952064587</v>
      </c>
      <c r="Q30" s="23">
        <f>'WEEKLY COMPETITIVE REPORT'!Q30</f>
        <v>462</v>
      </c>
      <c r="R30" s="23">
        <f>'WEEKLY COMPETITIVE REPORT'!R30</f>
        <v>746</v>
      </c>
      <c r="S30" s="65">
        <f>'WEEKLY COMPETITIVE REPORT'!S30</f>
        <v>-40.731478587058454</v>
      </c>
      <c r="T30" s="15">
        <f>'WEEKLY COMPETITIVE REPORT'!T30/X4</f>
        <v>26780.93519771463</v>
      </c>
      <c r="U30" s="15">
        <f t="shared" si="4"/>
        <v>712.6747857465043</v>
      </c>
      <c r="V30" s="26">
        <f t="shared" si="5"/>
        <v>29631.634340700646</v>
      </c>
      <c r="W30" s="23">
        <f>'WEEKLY COMPETITIVE REPORT'!W30</f>
        <v>4198</v>
      </c>
      <c r="X30" s="57">
        <f>'WEEKLY COMPETITIVE REPORT'!X30</f>
        <v>4660</v>
      </c>
    </row>
    <row r="31" spans="1:24" ht="12.75">
      <c r="A31" s="51">
        <v>18</v>
      </c>
      <c r="B31" s="4">
        <f>'WEEKLY COMPETITIVE REPORT'!B31</f>
        <v>11</v>
      </c>
      <c r="C31" s="4" t="str">
        <f>'WEEKLY COMPETITIVE REPORT'!C31</f>
        <v>HALLOWEEN 2</v>
      </c>
      <c r="D31" s="4" t="str">
        <f>'WEEKLY COMPETITIVE REPORT'!D31</f>
        <v>INDEP</v>
      </c>
      <c r="E31" s="4" t="str">
        <f>'WEEKLY COMPETITIVE REPORT'!E31</f>
        <v>Cinemania</v>
      </c>
      <c r="F31" s="38">
        <f>'WEEKLY COMPETITIVE REPORT'!F31</f>
        <v>5</v>
      </c>
      <c r="G31" s="38">
        <f>'WEEKLY COMPETITIVE REPORT'!G31</f>
        <v>2</v>
      </c>
      <c r="H31" s="15">
        <f>'WEEKLY COMPETITIVE REPORT'!H31/X4</f>
        <v>2219.215155615697</v>
      </c>
      <c r="I31" s="15">
        <f>'WEEKLY COMPETITIVE REPORT'!I31/X17</f>
        <v>0.2295013035068539</v>
      </c>
      <c r="J31" s="23">
        <f>'WEEKLY COMPETITIVE REPORT'!J31</f>
        <v>326</v>
      </c>
      <c r="K31" s="23">
        <f>'WEEKLY COMPETITIVE REPORT'!K31</f>
        <v>589</v>
      </c>
      <c r="L31" s="65">
        <f>'WEEKLY COMPETITIVE REPORT'!L31</f>
        <v>-45.91425430560645</v>
      </c>
      <c r="M31" s="15">
        <f t="shared" si="3"/>
        <v>1109.6075778078484</v>
      </c>
      <c r="N31" s="38">
        <f>'WEEKLY COMPETITIVE REPORT'!N31</f>
        <v>2</v>
      </c>
      <c r="O31" s="15">
        <f>'WEEKLY COMPETITIVE REPORT'!O31/X4</f>
        <v>2518.4182829649676</v>
      </c>
      <c r="P31" s="15">
        <f>'WEEKLY COMPETITIVE REPORT'!P31/X17</f>
        <v>0.313178033807081</v>
      </c>
      <c r="Q31" s="23">
        <f>'WEEKLY COMPETITIVE REPORT'!Q31</f>
        <v>378</v>
      </c>
      <c r="R31" s="23">
        <f>'WEEKLY COMPETITIVE REPORT'!R31</f>
        <v>829</v>
      </c>
      <c r="S31" s="65">
        <f>'WEEKLY COMPETITIVE REPORT'!S31</f>
        <v>-55.02148227712137</v>
      </c>
      <c r="T31" s="15">
        <f>'WEEKLY COMPETITIVE REPORT'!T31/X4</f>
        <v>35982.55901368215</v>
      </c>
      <c r="U31" s="15">
        <f t="shared" si="4"/>
        <v>1259.2091414824838</v>
      </c>
      <c r="V31" s="26">
        <f t="shared" si="5"/>
        <v>38500.977296647114</v>
      </c>
      <c r="W31" s="23">
        <f>'WEEKLY COMPETITIVE REPORT'!W31</f>
        <v>5373</v>
      </c>
      <c r="X31" s="57">
        <f>'WEEKLY COMPETITIVE REPORT'!X31</f>
        <v>5751</v>
      </c>
    </row>
    <row r="32" spans="1:24" ht="12.75">
      <c r="A32" s="51">
        <v>19</v>
      </c>
      <c r="B32" s="4">
        <f>'WEEKLY COMPETITIVE REPORT'!B32</f>
        <v>12</v>
      </c>
      <c r="C32" s="4" t="str">
        <f>'WEEKLY COMPETITIVE REPORT'!C32</f>
        <v>ORPHAN</v>
      </c>
      <c r="D32" s="4" t="str">
        <f>'WEEKLY COMPETITIVE REPORT'!D32</f>
        <v>WB</v>
      </c>
      <c r="E32" s="4" t="str">
        <f>'WEEKLY COMPETITIVE REPORT'!E32</f>
        <v>Blitz</v>
      </c>
      <c r="F32" s="38">
        <f>'WEEKLY COMPETITIVE REPORT'!F32</f>
        <v>6</v>
      </c>
      <c r="G32" s="38">
        <f>'WEEKLY COMPETITIVE REPORT'!G32</f>
        <v>6</v>
      </c>
      <c r="H32" s="15">
        <f>'WEEKLY COMPETITIVE REPORT'!H32/X4</f>
        <v>1870.395429258758</v>
      </c>
      <c r="I32" s="15">
        <f>'WEEKLY COMPETITIVE REPORT'!I32/X17</f>
        <v>0.2504415103860062</v>
      </c>
      <c r="J32" s="23">
        <f>'WEEKLY COMPETITIVE REPORT'!J32</f>
        <v>247</v>
      </c>
      <c r="K32" s="23">
        <f>'WEEKLY COMPETITIVE REPORT'!K32</f>
        <v>695</v>
      </c>
      <c r="L32" s="65">
        <f>'WEEKLY COMPETITIVE REPORT'!L32</f>
        <v>-58.22699798522498</v>
      </c>
      <c r="M32" s="15">
        <f t="shared" si="3"/>
        <v>311.7325715431263</v>
      </c>
      <c r="N32" s="38">
        <f>'WEEKLY COMPETITIVE REPORT'!N32</f>
        <v>6</v>
      </c>
      <c r="O32" s="15">
        <f>'WEEKLY COMPETITIVE REPORT'!O32/X4</f>
        <v>2408.660351826793</v>
      </c>
      <c r="P32" s="15">
        <f>'WEEKLY COMPETITIVE REPORT'!P32/X17</f>
        <v>0.28736018837776467</v>
      </c>
      <c r="Q32" s="23">
        <f>'WEEKLY COMPETITIVE REPORT'!Q32</f>
        <v>332</v>
      </c>
      <c r="R32" s="23">
        <f>'WEEKLY COMPETITIVE REPORT'!R32</f>
        <v>821</v>
      </c>
      <c r="S32" s="65">
        <f>'WEEKLY COMPETITIVE REPORT'!S32</f>
        <v>-53.11676909569798</v>
      </c>
      <c r="T32" s="15">
        <f>'WEEKLY COMPETITIVE REPORT'!T32/X4</f>
        <v>70652.533453616</v>
      </c>
      <c r="U32" s="15">
        <f t="shared" si="4"/>
        <v>401.44339197113214</v>
      </c>
      <c r="V32" s="26">
        <f t="shared" si="5"/>
        <v>73061.19380544279</v>
      </c>
      <c r="W32" s="23">
        <f>'WEEKLY COMPETITIVE REPORT'!W32</f>
        <v>10781</v>
      </c>
      <c r="X32" s="57">
        <f>'WEEKLY COMPETITIVE REPORT'!X32</f>
        <v>11113</v>
      </c>
    </row>
    <row r="33" spans="1:24" ht="13.5" thickBot="1">
      <c r="A33" s="51">
        <v>20</v>
      </c>
      <c r="B33" s="4">
        <f>'WEEKLY COMPETITIVE REPORT'!B33</f>
        <v>17</v>
      </c>
      <c r="C33" s="4" t="str">
        <f>'WEEKLY COMPETITIVE REPORT'!C33</f>
        <v>ICE AGE 3: DAWN OF THE DINOSAURS</v>
      </c>
      <c r="D33" s="4" t="str">
        <f>'WEEKLY COMPETITIVE REPORT'!D33</f>
        <v>FOX</v>
      </c>
      <c r="E33" s="4" t="str">
        <f>'WEEKLY COMPETITIVE REPORT'!E33</f>
        <v>CF</v>
      </c>
      <c r="F33" s="38">
        <f>'WEEKLY COMPETITIVE REPORT'!F33</f>
        <v>19</v>
      </c>
      <c r="G33" s="38">
        <f>'WEEKLY COMPETITIVE REPORT'!G33</f>
        <v>21</v>
      </c>
      <c r="H33" s="15">
        <f>'WEEKLY COMPETITIVE REPORT'!H33/X4</f>
        <v>1907.9837618403246</v>
      </c>
      <c r="I33" s="15">
        <f>'WEEKLY COMPETITIVE REPORT'!I33/X17</f>
        <v>0.15019762845849802</v>
      </c>
      <c r="J33" s="23">
        <f>'WEEKLY COMPETITIVE REPORT'!J33</f>
        <v>274</v>
      </c>
      <c r="K33" s="23">
        <f>'WEEKLY COMPETITIVE REPORT'!K33</f>
        <v>417</v>
      </c>
      <c r="L33" s="65">
        <f>'WEEKLY COMPETITIVE REPORT'!L33</f>
        <v>-28.94736842105263</v>
      </c>
      <c r="M33" s="15">
        <f t="shared" si="3"/>
        <v>90.85636961144402</v>
      </c>
      <c r="N33" s="38">
        <f>'WEEKLY COMPETITIVE REPORT'!N33</f>
        <v>21</v>
      </c>
      <c r="O33" s="15">
        <f>'WEEKLY COMPETITIVE REPORT'!O33/X4</f>
        <v>2014.7346263719742</v>
      </c>
      <c r="P33" s="15">
        <f>'WEEKLY COMPETITIVE REPORT'!P33/X17</f>
        <v>0.214279707341687</v>
      </c>
      <c r="Q33" s="23">
        <f>'WEEKLY COMPETITIVE REPORT'!Q33</f>
        <v>290</v>
      </c>
      <c r="R33" s="23">
        <f>'WEEKLY COMPETITIVE REPORT'!R33</f>
        <v>594</v>
      </c>
      <c r="S33" s="65">
        <f>'WEEKLY COMPETITIVE REPORT'!S33</f>
        <v>-47.409733124018835</v>
      </c>
      <c r="T33" s="15">
        <f>'WEEKLY COMPETITIVE REPORT'!T33/X4</f>
        <v>1394836.866636596</v>
      </c>
      <c r="U33" s="15">
        <f t="shared" si="4"/>
        <v>95.93974411295115</v>
      </c>
      <c r="V33" s="26">
        <f t="shared" si="5"/>
        <v>1396851.6012629678</v>
      </c>
      <c r="W33" s="23">
        <f>'WEEKLY COMPETITIVE REPORT'!W33</f>
        <v>201588</v>
      </c>
      <c r="X33" s="57">
        <f>'WEEKLY COMPETITIVE REPORT'!X33</f>
        <v>201878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139</v>
      </c>
      <c r="H34" s="33">
        <f>SUM(H14:H33)</f>
        <v>220535.25785596154</v>
      </c>
      <c r="I34" s="32">
        <f>SUM(I14:I33)</f>
        <v>206601.8266499817</v>
      </c>
      <c r="J34" s="32">
        <f>SUM(J14:J33)</f>
        <v>31702</v>
      </c>
      <c r="K34" s="32">
        <f>SUM(K14:K33)</f>
        <v>32625</v>
      </c>
      <c r="L34" s="65">
        <f>'WEEKLY COMPETITIVE REPORT'!L34</f>
        <v>-4.620766789783076</v>
      </c>
      <c r="M34" s="33">
        <f>H34/G34</f>
        <v>1586.5845888918095</v>
      </c>
      <c r="N34" s="41">
        <f>'WEEKLY COMPETITIVE REPORT'!N34</f>
        <v>139</v>
      </c>
      <c r="O34" s="32">
        <f>SUM(O14:O33)</f>
        <v>287195.9103894152</v>
      </c>
      <c r="P34" s="32">
        <f>SUM(P14:P33)</f>
        <v>319690.5213604085</v>
      </c>
      <c r="Q34" s="32">
        <f>SUM(Q14:Q33)</f>
        <v>44173</v>
      </c>
      <c r="R34" s="32">
        <f>SUM(R14:R33)</f>
        <v>52291</v>
      </c>
      <c r="S34" s="66">
        <f>O34/P34-100%</f>
        <v>-0.10164396126827902</v>
      </c>
      <c r="T34" s="32">
        <f>SUM(T14:T33)</f>
        <v>3339535.3190083317</v>
      </c>
      <c r="U34" s="33">
        <f>O34/N34</f>
        <v>2066.157628700829</v>
      </c>
      <c r="V34" s="32">
        <f>SUM(V14:V33)</f>
        <v>3626731.2293977467</v>
      </c>
      <c r="W34" s="32">
        <f>SUM(W14:W33)</f>
        <v>545155</v>
      </c>
      <c r="X34" s="36">
        <f>SUM(X14:X33)</f>
        <v>589328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Film New Europe1</cp:lastModifiedBy>
  <cp:lastPrinted>2009-10-01T10:21:10Z</cp:lastPrinted>
  <dcterms:created xsi:type="dcterms:W3CDTF">1998-07-08T11:15:35Z</dcterms:created>
  <dcterms:modified xsi:type="dcterms:W3CDTF">2009-11-13T14:03:21Z</dcterms:modified>
  <cp:category/>
  <cp:version/>
  <cp:contentType/>
  <cp:contentStatus/>
</cp:coreProperties>
</file>