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17970" windowHeight="1182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<sst xmlns="http://schemas.openxmlformats.org/spreadsheetml/2006/main" count="245" uniqueCount="79">
  <si>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</si>
  <si>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</si>
  <si>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</si>
  <si>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</si>
  <si>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</si>
  <si>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</si>
  <si>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</si>
  <si>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</si>
  <si>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</si>
  <si>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</si>
  <si>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</si>
  <si>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</si>
  <si>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</si>
  <si>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</si>
  <si>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</si>
  <si>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</si>
  <si>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</si>
  <si>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</si>
  <si>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</si>
  <si>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</si>
  <si>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</si>
  <si>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</si>
  <si>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</si>
  <si>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</si>
  <si>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</si>
  <si>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</si>
  <si>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</si>
  <si>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</si>
  <si>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</si>
  <si>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</si>
  <si>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</si>
  <si>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</si>
  <si>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</si>
  <si>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</si>
  <si>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</si>
  <si>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</si>
  <si>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</si>
  <si>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</si>
  <si>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</si>
  <si>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</si>
  <si>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</si>
  <si>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</si>
  <si>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</si>
  <si>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</si>
  <si>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</si>
  <si>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</si>
  <si>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</si>
  <si>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</si>
  <si>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</si>
  <si>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</si>
  <si>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</si>
  <si>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</si>
  <si>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</si>
  <si>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GARFIELD'S FUN FEST</t>
  </si>
  <si>
    <t>Kolosej</t>
  </si>
  <si>
    <t>THE FINAL DESTINATION</t>
  </si>
  <si>
    <t>SONY</t>
  </si>
  <si>
    <t>UP</t>
  </si>
  <si>
    <t>ORPHAN</t>
  </si>
  <si>
    <t>JULIE &amp; JULIA</t>
  </si>
  <si>
    <t>COUPLES RETREAT</t>
  </si>
  <si>
    <t>MY LIFE IN RUINS</t>
  </si>
  <si>
    <t>THE BOX</t>
  </si>
  <si>
    <t>THE TIME TRAVELER'S WIFE</t>
  </si>
  <si>
    <t>A CHRISTMAS CAROL</t>
  </si>
  <si>
    <t>BROKEN EMBRACES</t>
  </si>
  <si>
    <t>NEW MOON</t>
  </si>
  <si>
    <t>NIKO</t>
  </si>
  <si>
    <t>ZOMBIELAND</t>
  </si>
  <si>
    <t>WHIP IT</t>
  </si>
  <si>
    <t>FIVIA</t>
  </si>
  <si>
    <t>PARANORMAL ACTIVITY</t>
  </si>
  <si>
    <t>OLD DOGS</t>
  </si>
  <si>
    <t>LOVE HAPPENS</t>
  </si>
  <si>
    <t>LIMITS OF CONTROL</t>
  </si>
  <si>
    <t>11 - Dec</t>
  </si>
  <si>
    <t>13 - Dec</t>
  </si>
  <si>
    <t>10 - Dec</t>
  </si>
  <si>
    <t>16 - Dec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</si>
</sst>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O23" sqref="O23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75</v>
      </c>
      <c r="K4" s="21"/>
      <c r="L4" s="87" t="s">
        <v>76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0.6927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77</v>
      </c>
      <c r="K5" s="8"/>
      <c r="L5" s="88" t="s">
        <v>78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50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40164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91" t="s">
        <v>67</v>
      </c>
      <c r="D14" s="16" t="s">
        <v>45</v>
      </c>
      <c r="E14" s="16" t="s">
        <v>36</v>
      </c>
      <c r="F14" s="38">
        <v>2</v>
      </c>
      <c r="G14" s="38">
        <v>8</v>
      </c>
      <c r="H14" s="25">
        <v>48340</v>
      </c>
      <c r="I14" s="25">
        <v>39342</v>
      </c>
      <c r="J14" s="83">
        <v>11179</v>
      </c>
      <c r="K14" s="83">
        <v>9027</v>
      </c>
      <c r="L14" s="65">
        <f>(H14/I14*100)-100</f>
        <v>22.87123176249301</v>
      </c>
      <c r="M14" s="15">
        <f aca="true" t="shared" si="0" ref="M14:M34">H14/G14</f>
        <v>6042.5</v>
      </c>
      <c r="N14" s="38">
        <v>8</v>
      </c>
      <c r="O14" s="23">
        <v>59204</v>
      </c>
      <c r="P14" s="23">
        <v>54290</v>
      </c>
      <c r="Q14" s="23">
        <v>14210</v>
      </c>
      <c r="R14" s="23">
        <v>13458</v>
      </c>
      <c r="S14" s="65">
        <f>(O14/P14*100)-100</f>
        <v>9.051390679683195</v>
      </c>
      <c r="T14" s="77">
        <v>62232</v>
      </c>
      <c r="U14" s="15">
        <f aca="true" t="shared" si="1" ref="U14:U34">O14/N14</f>
        <v>7400.5</v>
      </c>
      <c r="V14" s="77">
        <f aca="true" t="shared" si="2" ref="V14:V33">SUM(T14,O14)</f>
        <v>121436</v>
      </c>
      <c r="W14" s="77">
        <v>16034</v>
      </c>
      <c r="X14" s="78">
        <f aca="true" t="shared" si="3" ref="X14:X33">SUM(W14,Q14)</f>
        <v>30244</v>
      </c>
    </row>
    <row r="15" spans="1:24" ht="12.75">
      <c r="A15" s="74">
        <v>2</v>
      </c>
      <c r="B15" s="74" t="s">
        <v>52</v>
      </c>
      <c r="C15" s="4" t="s">
        <v>71</v>
      </c>
      <c r="D15" s="16" t="s">
        <v>45</v>
      </c>
      <c r="E15" s="16" t="s">
        <v>36</v>
      </c>
      <c r="F15" s="38">
        <v>1</v>
      </c>
      <c r="G15" s="38">
        <v>6</v>
      </c>
      <c r="H15" s="25">
        <v>29981</v>
      </c>
      <c r="I15" s="25"/>
      <c r="J15" s="23">
        <v>6350</v>
      </c>
      <c r="K15" s="23"/>
      <c r="L15" s="65"/>
      <c r="M15" s="15">
        <f t="shared" si="0"/>
        <v>4996.833333333333</v>
      </c>
      <c r="N15" s="38">
        <v>6</v>
      </c>
      <c r="O15" s="23">
        <v>40853</v>
      </c>
      <c r="P15" s="23"/>
      <c r="Q15" s="23">
        <v>9096</v>
      </c>
      <c r="R15" s="23"/>
      <c r="S15" s="65"/>
      <c r="T15" s="77">
        <v>1038</v>
      </c>
      <c r="U15" s="15">
        <f t="shared" si="1"/>
        <v>6808.833333333333</v>
      </c>
      <c r="V15" s="77">
        <f t="shared" si="2"/>
        <v>41891</v>
      </c>
      <c r="W15" s="77">
        <v>500</v>
      </c>
      <c r="X15" s="78">
        <f t="shared" si="3"/>
        <v>9596</v>
      </c>
    </row>
    <row r="16" spans="1:24" ht="12.75">
      <c r="A16" s="74">
        <v>3</v>
      </c>
      <c r="B16" s="74">
        <v>2</v>
      </c>
      <c r="C16" s="4" t="s">
        <v>66</v>
      </c>
      <c r="D16" s="16" t="s">
        <v>45</v>
      </c>
      <c r="E16" s="16" t="s">
        <v>44</v>
      </c>
      <c r="F16" s="38">
        <v>3</v>
      </c>
      <c r="G16" s="38">
        <v>12</v>
      </c>
      <c r="H16" s="15">
        <v>17782</v>
      </c>
      <c r="I16" s="15">
        <v>38173</v>
      </c>
      <c r="J16" s="15">
        <v>3751</v>
      </c>
      <c r="K16" s="15">
        <v>8214</v>
      </c>
      <c r="L16" s="65">
        <f>(H16/I16*100)-100</f>
        <v>-53.41733686113221</v>
      </c>
      <c r="M16" s="15">
        <f t="shared" si="0"/>
        <v>1481.8333333333333</v>
      </c>
      <c r="N16" s="75">
        <v>12</v>
      </c>
      <c r="O16" s="15">
        <v>23399</v>
      </c>
      <c r="P16" s="15">
        <v>51065</v>
      </c>
      <c r="Q16" s="15">
        <v>5171</v>
      </c>
      <c r="R16" s="15">
        <v>11378</v>
      </c>
      <c r="S16" s="65">
        <f>(O16/P16*100)-100</f>
        <v>-54.17800842064036</v>
      </c>
      <c r="T16" s="77">
        <v>196824</v>
      </c>
      <c r="U16" s="15">
        <f t="shared" si="1"/>
        <v>1949.9166666666667</v>
      </c>
      <c r="V16" s="77">
        <f t="shared" si="2"/>
        <v>220223</v>
      </c>
      <c r="W16" s="77">
        <v>44758</v>
      </c>
      <c r="X16" s="78">
        <f t="shared" si="3"/>
        <v>49929</v>
      </c>
    </row>
    <row r="17" spans="1:24" ht="12.75">
      <c r="A17" s="74">
        <v>4</v>
      </c>
      <c r="B17" s="74" t="s">
        <v>52</v>
      </c>
      <c r="C17" s="4" t="s">
        <v>72</v>
      </c>
      <c r="D17" s="16" t="s">
        <v>49</v>
      </c>
      <c r="E17" s="16" t="s">
        <v>50</v>
      </c>
      <c r="F17" s="38">
        <v>1</v>
      </c>
      <c r="G17" s="38">
        <v>6</v>
      </c>
      <c r="H17" s="15">
        <v>17131</v>
      </c>
      <c r="I17" s="15"/>
      <c r="J17" s="15">
        <v>3733</v>
      </c>
      <c r="K17" s="15"/>
      <c r="L17" s="65"/>
      <c r="M17" s="15">
        <f t="shared" si="0"/>
        <v>2855.1666666666665</v>
      </c>
      <c r="N17" s="75">
        <v>6</v>
      </c>
      <c r="O17" s="23">
        <v>22679</v>
      </c>
      <c r="P17" s="23"/>
      <c r="Q17" s="23">
        <v>5279</v>
      </c>
      <c r="R17" s="23"/>
      <c r="S17" s="65"/>
      <c r="T17" s="77">
        <v>1008</v>
      </c>
      <c r="U17" s="15">
        <f t="shared" si="1"/>
        <v>3779.8333333333335</v>
      </c>
      <c r="V17" s="77">
        <f t="shared" si="2"/>
        <v>23687</v>
      </c>
      <c r="W17" s="77">
        <v>228</v>
      </c>
      <c r="X17" s="78">
        <f t="shared" si="3"/>
        <v>5507</v>
      </c>
    </row>
    <row r="18" spans="1:24" ht="13.5" customHeight="1">
      <c r="A18" s="74">
        <v>5</v>
      </c>
      <c r="B18" s="74" t="s">
        <v>52</v>
      </c>
      <c r="C18" s="4" t="s">
        <v>73</v>
      </c>
      <c r="D18" s="16" t="s">
        <v>45</v>
      </c>
      <c r="E18" s="16" t="s">
        <v>46</v>
      </c>
      <c r="F18" s="38">
        <v>1</v>
      </c>
      <c r="G18" s="38">
        <v>5</v>
      </c>
      <c r="H18" s="15">
        <v>10028</v>
      </c>
      <c r="I18" s="15"/>
      <c r="J18" s="25">
        <v>2164</v>
      </c>
      <c r="K18" s="25"/>
      <c r="L18" s="65"/>
      <c r="M18" s="15">
        <f t="shared" si="0"/>
        <v>2005.6</v>
      </c>
      <c r="N18" s="75">
        <v>5</v>
      </c>
      <c r="O18" s="15">
        <v>14374</v>
      </c>
      <c r="P18" s="15"/>
      <c r="Q18" s="15">
        <v>3324</v>
      </c>
      <c r="R18" s="15"/>
      <c r="S18" s="65"/>
      <c r="T18" s="77">
        <v>2022</v>
      </c>
      <c r="U18" s="15">
        <f t="shared" si="1"/>
        <v>2874.8</v>
      </c>
      <c r="V18" s="77">
        <f t="shared" si="2"/>
        <v>16396</v>
      </c>
      <c r="W18" s="77">
        <v>624</v>
      </c>
      <c r="X18" s="78">
        <f t="shared" si="3"/>
        <v>3948</v>
      </c>
    </row>
    <row r="19" spans="1:24" ht="12.75">
      <c r="A19" s="74">
        <v>6</v>
      </c>
      <c r="B19" s="74">
        <v>3</v>
      </c>
      <c r="C19" s="4">
        <v>2012</v>
      </c>
      <c r="D19" s="16" t="s">
        <v>56</v>
      </c>
      <c r="E19" s="16" t="s">
        <v>42</v>
      </c>
      <c r="F19" s="38">
        <v>5</v>
      </c>
      <c r="G19" s="38">
        <v>15</v>
      </c>
      <c r="H19" s="15">
        <v>9719</v>
      </c>
      <c r="I19" s="15">
        <v>16858</v>
      </c>
      <c r="J19" s="84">
        <v>2109</v>
      </c>
      <c r="K19" s="84">
        <v>3491</v>
      </c>
      <c r="L19" s="65">
        <f aca="true" t="shared" si="4" ref="L19:L28">(H19/I19*100)-100</f>
        <v>-42.34784671965832</v>
      </c>
      <c r="M19" s="15">
        <f t="shared" si="0"/>
        <v>647.9333333333333</v>
      </c>
      <c r="N19" s="39">
        <v>15</v>
      </c>
      <c r="O19" s="15">
        <v>12287</v>
      </c>
      <c r="P19" s="15">
        <v>23697</v>
      </c>
      <c r="Q19" s="15">
        <v>2720</v>
      </c>
      <c r="R19" s="15">
        <v>5366</v>
      </c>
      <c r="S19" s="65">
        <f aca="true" t="shared" si="5" ref="S19:S28">(O19/P19*100)-100</f>
        <v>-48.149554795965734</v>
      </c>
      <c r="T19" s="77">
        <v>294618</v>
      </c>
      <c r="U19" s="15">
        <f t="shared" si="1"/>
        <v>819.1333333333333</v>
      </c>
      <c r="V19" s="77">
        <f t="shared" si="2"/>
        <v>306905</v>
      </c>
      <c r="W19" s="77">
        <v>65690</v>
      </c>
      <c r="X19" s="78">
        <f t="shared" si="3"/>
        <v>68410</v>
      </c>
    </row>
    <row r="20" spans="1:24" ht="12.75">
      <c r="A20" s="74">
        <v>7</v>
      </c>
      <c r="B20" s="74">
        <v>4</v>
      </c>
      <c r="C20" s="4" t="s">
        <v>64</v>
      </c>
      <c r="D20" s="16" t="s">
        <v>49</v>
      </c>
      <c r="E20" s="16" t="s">
        <v>50</v>
      </c>
      <c r="F20" s="38">
        <v>4</v>
      </c>
      <c r="G20" s="38">
        <v>13</v>
      </c>
      <c r="H20" s="15">
        <v>6289</v>
      </c>
      <c r="I20" s="15">
        <v>10009</v>
      </c>
      <c r="J20" s="15">
        <v>1161</v>
      </c>
      <c r="K20" s="15">
        <v>1894</v>
      </c>
      <c r="L20" s="65">
        <f t="shared" si="4"/>
        <v>-37.16655010490558</v>
      </c>
      <c r="M20" s="15">
        <f t="shared" si="0"/>
        <v>483.7692307692308</v>
      </c>
      <c r="N20" s="39">
        <v>13</v>
      </c>
      <c r="O20" s="15">
        <v>8486</v>
      </c>
      <c r="P20" s="15">
        <v>13329</v>
      </c>
      <c r="Q20" s="15">
        <v>1642</v>
      </c>
      <c r="R20" s="15">
        <v>2691</v>
      </c>
      <c r="S20" s="65">
        <f t="shared" si="5"/>
        <v>-36.33430865031136</v>
      </c>
      <c r="T20" s="77">
        <v>55276</v>
      </c>
      <c r="U20" s="15">
        <f t="shared" si="1"/>
        <v>652.7692307692307</v>
      </c>
      <c r="V20" s="77">
        <f t="shared" si="2"/>
        <v>63762</v>
      </c>
      <c r="W20" s="77">
        <v>11326</v>
      </c>
      <c r="X20" s="78">
        <f t="shared" si="3"/>
        <v>12968</v>
      </c>
    </row>
    <row r="21" spans="1:24" ht="12.75">
      <c r="A21" s="74">
        <v>8</v>
      </c>
      <c r="B21" s="74">
        <v>5</v>
      </c>
      <c r="C21" s="4" t="s">
        <v>68</v>
      </c>
      <c r="D21" s="16" t="s">
        <v>56</v>
      </c>
      <c r="E21" s="16" t="s">
        <v>42</v>
      </c>
      <c r="F21" s="38">
        <v>2</v>
      </c>
      <c r="G21" s="38">
        <v>5</v>
      </c>
      <c r="H21" s="15">
        <v>5646</v>
      </c>
      <c r="I21" s="15">
        <v>8303</v>
      </c>
      <c r="J21" s="89">
        <v>1228</v>
      </c>
      <c r="K21" s="89">
        <v>1824</v>
      </c>
      <c r="L21" s="65">
        <f t="shared" si="4"/>
        <v>-32.000481753583045</v>
      </c>
      <c r="M21" s="15">
        <f t="shared" si="0"/>
        <v>1129.2</v>
      </c>
      <c r="N21" s="75">
        <v>5</v>
      </c>
      <c r="O21" s="23">
        <v>7302</v>
      </c>
      <c r="P21" s="23">
        <v>11101</v>
      </c>
      <c r="Q21" s="23">
        <v>1671</v>
      </c>
      <c r="R21" s="23">
        <v>2586</v>
      </c>
      <c r="S21" s="65">
        <f t="shared" si="5"/>
        <v>-34.22214214935592</v>
      </c>
      <c r="T21" s="77">
        <v>11732</v>
      </c>
      <c r="U21" s="15">
        <f t="shared" si="1"/>
        <v>1460.4</v>
      </c>
      <c r="V21" s="77">
        <f t="shared" si="2"/>
        <v>19034</v>
      </c>
      <c r="W21" s="77">
        <v>2727</v>
      </c>
      <c r="X21" s="78">
        <f t="shared" si="3"/>
        <v>4398</v>
      </c>
    </row>
    <row r="22" spans="1:24" ht="12.75">
      <c r="A22" s="74">
        <v>9</v>
      </c>
      <c r="B22" s="74">
        <v>7</v>
      </c>
      <c r="C22" s="4" t="s">
        <v>61</v>
      </c>
      <c r="D22" s="16" t="s">
        <v>45</v>
      </c>
      <c r="E22" s="16" t="s">
        <v>44</v>
      </c>
      <c r="F22" s="38">
        <v>6</v>
      </c>
      <c r="G22" s="38">
        <v>6</v>
      </c>
      <c r="H22" s="25">
        <v>4147</v>
      </c>
      <c r="I22" s="25">
        <v>5724</v>
      </c>
      <c r="J22" s="25">
        <v>896</v>
      </c>
      <c r="K22" s="25">
        <v>1236</v>
      </c>
      <c r="L22" s="65">
        <f t="shared" si="4"/>
        <v>-27.550663871418593</v>
      </c>
      <c r="M22" s="15">
        <f t="shared" si="0"/>
        <v>691.1666666666666</v>
      </c>
      <c r="N22" s="39">
        <v>6</v>
      </c>
      <c r="O22" s="15">
        <v>5214</v>
      </c>
      <c r="P22" s="15">
        <v>7378</v>
      </c>
      <c r="Q22" s="15">
        <v>1171</v>
      </c>
      <c r="R22" s="15">
        <v>1696</v>
      </c>
      <c r="S22" s="65">
        <f t="shared" si="5"/>
        <v>-29.33044185416101</v>
      </c>
      <c r="T22" s="77">
        <v>94799</v>
      </c>
      <c r="U22" s="15">
        <f t="shared" si="1"/>
        <v>869</v>
      </c>
      <c r="V22" s="77">
        <f t="shared" si="2"/>
        <v>100013</v>
      </c>
      <c r="W22" s="77">
        <v>22416</v>
      </c>
      <c r="X22" s="78">
        <f t="shared" si="3"/>
        <v>23587</v>
      </c>
    </row>
    <row r="23" spans="1:24" ht="12.75">
      <c r="A23" s="74">
        <v>10</v>
      </c>
      <c r="B23" s="74">
        <v>6</v>
      </c>
      <c r="C23" s="4" t="s">
        <v>60</v>
      </c>
      <c r="D23" s="16" t="s">
        <v>51</v>
      </c>
      <c r="E23" s="16" t="s">
        <v>36</v>
      </c>
      <c r="F23" s="38">
        <v>8</v>
      </c>
      <c r="G23" s="38">
        <v>8</v>
      </c>
      <c r="H23" s="83">
        <v>3446</v>
      </c>
      <c r="I23" s="83">
        <v>7548</v>
      </c>
      <c r="J23" s="93">
        <v>701</v>
      </c>
      <c r="K23" s="93">
        <v>1612</v>
      </c>
      <c r="L23" s="65">
        <f t="shared" si="4"/>
        <v>-54.345521992580814</v>
      </c>
      <c r="M23" s="15">
        <f t="shared" si="0"/>
        <v>430.75</v>
      </c>
      <c r="N23" s="75">
        <v>8</v>
      </c>
      <c r="O23" s="15">
        <v>4432</v>
      </c>
      <c r="P23" s="15">
        <v>9858</v>
      </c>
      <c r="Q23" s="15">
        <v>925</v>
      </c>
      <c r="R23" s="15">
        <v>2173</v>
      </c>
      <c r="S23" s="65">
        <f t="shared" si="5"/>
        <v>-55.041590586325825</v>
      </c>
      <c r="T23" s="77">
        <v>326821</v>
      </c>
      <c r="U23" s="15">
        <f t="shared" si="1"/>
        <v>554</v>
      </c>
      <c r="V23" s="77">
        <f t="shared" si="2"/>
        <v>331253</v>
      </c>
      <c r="W23" s="79">
        <v>77388</v>
      </c>
      <c r="X23" s="78">
        <f t="shared" si="3"/>
        <v>78313</v>
      </c>
    </row>
    <row r="24" spans="1:24" ht="12.75">
      <c r="A24" s="74">
        <v>11</v>
      </c>
      <c r="B24" s="74">
        <v>8</v>
      </c>
      <c r="C24" s="4" t="s">
        <v>65</v>
      </c>
      <c r="D24" s="16" t="s">
        <v>45</v>
      </c>
      <c r="E24" s="16" t="s">
        <v>46</v>
      </c>
      <c r="F24" s="38">
        <v>3</v>
      </c>
      <c r="G24" s="38">
        <v>2</v>
      </c>
      <c r="H24" s="25">
        <v>2265</v>
      </c>
      <c r="I24" s="25">
        <v>4718</v>
      </c>
      <c r="J24" s="25">
        <v>427</v>
      </c>
      <c r="K24" s="25">
        <v>895</v>
      </c>
      <c r="L24" s="65">
        <f t="shared" si="4"/>
        <v>-51.992369648156</v>
      </c>
      <c r="M24" s="15">
        <f t="shared" si="0"/>
        <v>1132.5</v>
      </c>
      <c r="N24" s="75">
        <v>2</v>
      </c>
      <c r="O24" s="15">
        <v>3182</v>
      </c>
      <c r="P24" s="15">
        <v>7370</v>
      </c>
      <c r="Q24" s="15">
        <v>631</v>
      </c>
      <c r="R24" s="15">
        <v>1452</v>
      </c>
      <c r="S24" s="65">
        <f t="shared" si="5"/>
        <v>-56.82496607869742</v>
      </c>
      <c r="T24" s="77">
        <v>28165</v>
      </c>
      <c r="U24" s="15">
        <f t="shared" si="1"/>
        <v>1591</v>
      </c>
      <c r="V24" s="77">
        <f t="shared" si="2"/>
        <v>31347</v>
      </c>
      <c r="W24" s="79">
        <v>5902</v>
      </c>
      <c r="X24" s="78">
        <f t="shared" si="3"/>
        <v>6533</v>
      </c>
    </row>
    <row r="25" spans="1:24" ht="12.75" customHeight="1">
      <c r="A25" s="52">
        <v>12</v>
      </c>
      <c r="B25" s="74">
        <v>10</v>
      </c>
      <c r="C25" s="4" t="s">
        <v>69</v>
      </c>
      <c r="D25" s="16" t="s">
        <v>45</v>
      </c>
      <c r="E25" s="16" t="s">
        <v>70</v>
      </c>
      <c r="F25" s="38">
        <v>2</v>
      </c>
      <c r="G25" s="38">
        <v>4</v>
      </c>
      <c r="H25" s="25">
        <v>2389</v>
      </c>
      <c r="I25" s="25">
        <v>3725</v>
      </c>
      <c r="J25" s="25">
        <v>530</v>
      </c>
      <c r="K25" s="25">
        <v>826</v>
      </c>
      <c r="L25" s="65">
        <f t="shared" si="4"/>
        <v>-35.86577181208054</v>
      </c>
      <c r="M25" s="15">
        <f t="shared" si="0"/>
        <v>597.25</v>
      </c>
      <c r="N25" s="75">
        <v>4</v>
      </c>
      <c r="O25" s="23">
        <v>3155</v>
      </c>
      <c r="P25" s="23">
        <v>5235</v>
      </c>
      <c r="Q25" s="83">
        <v>751</v>
      </c>
      <c r="R25" s="83">
        <v>1258</v>
      </c>
      <c r="S25" s="65">
        <f t="shared" si="5"/>
        <v>-39.732569245463225</v>
      </c>
      <c r="T25" s="79">
        <v>5711</v>
      </c>
      <c r="U25" s="15">
        <f t="shared" si="1"/>
        <v>788.75</v>
      </c>
      <c r="V25" s="77">
        <f t="shared" si="2"/>
        <v>8866</v>
      </c>
      <c r="W25" s="77">
        <v>1520</v>
      </c>
      <c r="X25" s="78">
        <f t="shared" si="3"/>
        <v>2271</v>
      </c>
    </row>
    <row r="26" spans="1:24" ht="12.75" customHeight="1">
      <c r="A26" s="74">
        <v>13</v>
      </c>
      <c r="B26" s="74">
        <v>9</v>
      </c>
      <c r="C26" s="4" t="s">
        <v>62</v>
      </c>
      <c r="D26" s="16" t="s">
        <v>45</v>
      </c>
      <c r="E26" s="16" t="s">
        <v>46</v>
      </c>
      <c r="F26" s="38">
        <v>5</v>
      </c>
      <c r="G26" s="38">
        <v>4</v>
      </c>
      <c r="H26" s="15">
        <v>1750</v>
      </c>
      <c r="I26" s="15">
        <v>4419</v>
      </c>
      <c r="J26" s="15">
        <v>364</v>
      </c>
      <c r="K26" s="15">
        <v>906</v>
      </c>
      <c r="L26" s="65">
        <f t="shared" si="4"/>
        <v>-60.39828015388097</v>
      </c>
      <c r="M26" s="15">
        <f t="shared" si="0"/>
        <v>437.5</v>
      </c>
      <c r="N26" s="38">
        <v>4</v>
      </c>
      <c r="O26" s="15">
        <v>2431</v>
      </c>
      <c r="P26" s="15">
        <v>5848</v>
      </c>
      <c r="Q26" s="15">
        <v>540</v>
      </c>
      <c r="R26" s="15">
        <v>1258</v>
      </c>
      <c r="S26" s="65">
        <f t="shared" si="5"/>
        <v>-58.43023255813954</v>
      </c>
      <c r="T26" s="94">
        <v>30884</v>
      </c>
      <c r="U26" s="15">
        <f t="shared" si="1"/>
        <v>607.75</v>
      </c>
      <c r="V26" s="77">
        <f t="shared" si="2"/>
        <v>33315</v>
      </c>
      <c r="W26" s="77">
        <v>7153</v>
      </c>
      <c r="X26" s="78">
        <f t="shared" si="3"/>
        <v>7693</v>
      </c>
    </row>
    <row r="27" spans="1:24" ht="12.75">
      <c r="A27" s="74">
        <v>14</v>
      </c>
      <c r="B27" s="74">
        <v>11</v>
      </c>
      <c r="C27" s="4" t="s">
        <v>63</v>
      </c>
      <c r="D27" s="16" t="s">
        <v>43</v>
      </c>
      <c r="E27" s="16" t="s">
        <v>44</v>
      </c>
      <c r="F27" s="38">
        <v>4</v>
      </c>
      <c r="G27" s="38">
        <v>6</v>
      </c>
      <c r="H27" s="25">
        <v>1527</v>
      </c>
      <c r="I27" s="25">
        <v>2029</v>
      </c>
      <c r="J27" s="25">
        <v>323</v>
      </c>
      <c r="K27" s="25">
        <v>437</v>
      </c>
      <c r="L27" s="65">
        <f t="shared" si="4"/>
        <v>-24.741251848201088</v>
      </c>
      <c r="M27" s="15">
        <f t="shared" si="0"/>
        <v>254.5</v>
      </c>
      <c r="N27" s="38">
        <v>6</v>
      </c>
      <c r="O27" s="23">
        <v>2374</v>
      </c>
      <c r="P27" s="23">
        <v>3476</v>
      </c>
      <c r="Q27" s="15">
        <v>524</v>
      </c>
      <c r="R27" s="15">
        <v>842</v>
      </c>
      <c r="S27" s="65">
        <f t="shared" si="5"/>
        <v>-31.703107019562708</v>
      </c>
      <c r="T27" s="77">
        <v>18628</v>
      </c>
      <c r="U27" s="15">
        <f t="shared" si="1"/>
        <v>395.6666666666667</v>
      </c>
      <c r="V27" s="77">
        <f t="shared" si="2"/>
        <v>21002</v>
      </c>
      <c r="W27" s="79">
        <v>4382</v>
      </c>
      <c r="X27" s="78">
        <f t="shared" si="3"/>
        <v>4906</v>
      </c>
    </row>
    <row r="28" spans="1:24" ht="12.75">
      <c r="A28" s="74">
        <v>15</v>
      </c>
      <c r="B28" s="74">
        <v>13</v>
      </c>
      <c r="C28" s="4" t="s">
        <v>59</v>
      </c>
      <c r="D28" s="16" t="s">
        <v>56</v>
      </c>
      <c r="E28" s="16" t="s">
        <v>42</v>
      </c>
      <c r="F28" s="38">
        <v>9</v>
      </c>
      <c r="G28" s="38">
        <v>3</v>
      </c>
      <c r="H28" s="25">
        <v>985</v>
      </c>
      <c r="I28" s="25">
        <v>1123</v>
      </c>
      <c r="J28" s="83">
        <v>214</v>
      </c>
      <c r="K28" s="83">
        <v>229</v>
      </c>
      <c r="L28" s="65">
        <f t="shared" si="4"/>
        <v>-12.28851291184327</v>
      </c>
      <c r="M28" s="15">
        <f t="shared" si="0"/>
        <v>328.3333333333333</v>
      </c>
      <c r="N28" s="75">
        <v>3</v>
      </c>
      <c r="O28" s="15">
        <v>1802</v>
      </c>
      <c r="P28" s="15">
        <v>1689</v>
      </c>
      <c r="Q28" s="15">
        <v>394</v>
      </c>
      <c r="R28" s="15">
        <v>359</v>
      </c>
      <c r="S28" s="65">
        <f t="shared" si="5"/>
        <v>6.69034931912374</v>
      </c>
      <c r="T28" s="90">
        <v>45979</v>
      </c>
      <c r="U28" s="15">
        <f t="shared" si="1"/>
        <v>600.6666666666666</v>
      </c>
      <c r="V28" s="77">
        <f t="shared" si="2"/>
        <v>47781</v>
      </c>
      <c r="W28" s="79">
        <v>9669</v>
      </c>
      <c r="X28" s="78">
        <f t="shared" si="3"/>
        <v>10063</v>
      </c>
    </row>
    <row r="29" spans="1:24" ht="12.75">
      <c r="A29" s="74">
        <v>16</v>
      </c>
      <c r="B29" s="74" t="s">
        <v>52</v>
      </c>
      <c r="C29" s="4" t="s">
        <v>74</v>
      </c>
      <c r="D29" s="16" t="s">
        <v>45</v>
      </c>
      <c r="E29" s="16" t="s">
        <v>46</v>
      </c>
      <c r="F29" s="38">
        <v>1</v>
      </c>
      <c r="G29" s="38">
        <v>1</v>
      </c>
      <c r="H29" s="25">
        <v>1143</v>
      </c>
      <c r="I29" s="25"/>
      <c r="J29" s="89">
        <v>242</v>
      </c>
      <c r="K29" s="89"/>
      <c r="L29" s="65"/>
      <c r="M29" s="15">
        <f t="shared" si="0"/>
        <v>1143</v>
      </c>
      <c r="N29" s="75">
        <v>1</v>
      </c>
      <c r="O29" s="23">
        <v>1744</v>
      </c>
      <c r="P29" s="23"/>
      <c r="Q29" s="23">
        <v>379</v>
      </c>
      <c r="R29" s="23"/>
      <c r="S29" s="65"/>
      <c r="T29" s="77">
        <v>4426</v>
      </c>
      <c r="U29" s="15">
        <f t="shared" si="1"/>
        <v>1744</v>
      </c>
      <c r="V29" s="77">
        <f t="shared" si="2"/>
        <v>6170</v>
      </c>
      <c r="W29" s="79">
        <v>1062</v>
      </c>
      <c r="X29" s="78">
        <f t="shared" si="3"/>
        <v>1441</v>
      </c>
    </row>
    <row r="30" spans="1:24" ht="12.75">
      <c r="A30" s="74">
        <v>17</v>
      </c>
      <c r="B30" s="74">
        <v>14</v>
      </c>
      <c r="C30" s="4" t="s">
        <v>57</v>
      </c>
      <c r="D30" s="16" t="s">
        <v>49</v>
      </c>
      <c r="E30" s="16" t="s">
        <v>50</v>
      </c>
      <c r="F30" s="38">
        <v>12</v>
      </c>
      <c r="G30" s="38">
        <v>18</v>
      </c>
      <c r="H30" s="15">
        <v>946</v>
      </c>
      <c r="I30" s="15">
        <v>707</v>
      </c>
      <c r="J30" s="25">
        <v>206</v>
      </c>
      <c r="K30" s="25">
        <v>154</v>
      </c>
      <c r="L30" s="65">
        <f>(H30/I30*100)-100</f>
        <v>33.80480905233381</v>
      </c>
      <c r="M30" s="15">
        <f t="shared" si="0"/>
        <v>52.55555555555556</v>
      </c>
      <c r="N30" s="39">
        <v>18</v>
      </c>
      <c r="O30" s="15">
        <v>1009</v>
      </c>
      <c r="P30" s="15">
        <v>879</v>
      </c>
      <c r="Q30" s="15">
        <v>220</v>
      </c>
      <c r="R30" s="15">
        <v>193</v>
      </c>
      <c r="S30" s="65">
        <f>(O30/P30*100)-100</f>
        <v>14.789533560864612</v>
      </c>
      <c r="T30" s="77">
        <v>242148</v>
      </c>
      <c r="U30" s="15">
        <f t="shared" si="1"/>
        <v>56.05555555555556</v>
      </c>
      <c r="V30" s="77">
        <f t="shared" si="2"/>
        <v>243157</v>
      </c>
      <c r="W30" s="77">
        <v>51525</v>
      </c>
      <c r="X30" s="78">
        <f t="shared" si="3"/>
        <v>51745</v>
      </c>
    </row>
    <row r="31" spans="1:24" ht="12.75">
      <c r="A31" s="74">
        <v>18</v>
      </c>
      <c r="B31" s="74">
        <v>15</v>
      </c>
      <c r="C31" s="4" t="s">
        <v>53</v>
      </c>
      <c r="D31" s="16" t="s">
        <v>45</v>
      </c>
      <c r="E31" s="16" t="s">
        <v>54</v>
      </c>
      <c r="F31" s="38">
        <v>16</v>
      </c>
      <c r="G31" s="38">
        <v>5</v>
      </c>
      <c r="H31" s="25">
        <v>109</v>
      </c>
      <c r="I31" s="25">
        <v>798</v>
      </c>
      <c r="J31" s="25">
        <v>26</v>
      </c>
      <c r="K31" s="25">
        <v>339</v>
      </c>
      <c r="L31" s="65">
        <f>(H31/I31*100)-100</f>
        <v>-86.34085213032581</v>
      </c>
      <c r="M31" s="15">
        <f t="shared" si="0"/>
        <v>21.8</v>
      </c>
      <c r="N31" s="75">
        <v>5</v>
      </c>
      <c r="O31" s="15">
        <v>139</v>
      </c>
      <c r="P31" s="15">
        <v>842</v>
      </c>
      <c r="Q31" s="15">
        <v>35</v>
      </c>
      <c r="R31" s="15">
        <v>350</v>
      </c>
      <c r="S31" s="65">
        <f>(O31/P31*100)-100</f>
        <v>-83.4916864608076</v>
      </c>
      <c r="T31" s="84">
        <v>104087</v>
      </c>
      <c r="U31" s="15">
        <f t="shared" si="1"/>
        <v>27.8</v>
      </c>
      <c r="V31" s="77">
        <f t="shared" si="2"/>
        <v>104226</v>
      </c>
      <c r="W31" s="77">
        <v>26735</v>
      </c>
      <c r="X31" s="78">
        <f t="shared" si="3"/>
        <v>26770</v>
      </c>
    </row>
    <row r="32" spans="1:24" ht="12.75">
      <c r="A32" s="74">
        <v>19</v>
      </c>
      <c r="B32" s="74">
        <v>16</v>
      </c>
      <c r="C32" s="4" t="s">
        <v>58</v>
      </c>
      <c r="D32" s="16" t="s">
        <v>43</v>
      </c>
      <c r="E32" s="16" t="s">
        <v>44</v>
      </c>
      <c r="F32" s="38">
        <v>11</v>
      </c>
      <c r="G32" s="38">
        <v>6</v>
      </c>
      <c r="H32" s="15">
        <v>113</v>
      </c>
      <c r="I32" s="15">
        <v>78</v>
      </c>
      <c r="J32" s="92">
        <v>28</v>
      </c>
      <c r="K32" s="92">
        <v>31</v>
      </c>
      <c r="L32" s="65">
        <f>(H32/I32*100)-100</f>
        <v>44.87179487179486</v>
      </c>
      <c r="M32" s="15">
        <f t="shared" si="0"/>
        <v>18.833333333333332</v>
      </c>
      <c r="N32" s="39">
        <v>6</v>
      </c>
      <c r="O32" s="15">
        <v>113</v>
      </c>
      <c r="P32" s="15">
        <v>113</v>
      </c>
      <c r="Q32" s="15">
        <v>28</v>
      </c>
      <c r="R32" s="15">
        <v>45</v>
      </c>
      <c r="S32" s="67">
        <f>(O32/P32*100)-100</f>
        <v>0</v>
      </c>
      <c r="T32" s="84">
        <v>49605</v>
      </c>
      <c r="U32" s="15">
        <f t="shared" si="1"/>
        <v>18.833333333333332</v>
      </c>
      <c r="V32" s="77">
        <f t="shared" si="2"/>
        <v>49718</v>
      </c>
      <c r="W32" s="77">
        <v>11389</v>
      </c>
      <c r="X32" s="78">
        <f t="shared" si="3"/>
        <v>11417</v>
      </c>
    </row>
    <row r="33" spans="1:24" ht="13.5" thickBot="1">
      <c r="A33" s="51">
        <v>20</v>
      </c>
      <c r="B33" s="74">
        <v>17</v>
      </c>
      <c r="C33" s="4" t="s">
        <v>55</v>
      </c>
      <c r="D33" s="16" t="s">
        <v>43</v>
      </c>
      <c r="E33" s="16" t="s">
        <v>44</v>
      </c>
      <c r="F33" s="38">
        <v>15</v>
      </c>
      <c r="G33" s="38">
        <v>10</v>
      </c>
      <c r="H33" s="15">
        <v>113</v>
      </c>
      <c r="I33" s="15">
        <v>113</v>
      </c>
      <c r="J33" s="92">
        <v>32</v>
      </c>
      <c r="K33" s="92">
        <v>39</v>
      </c>
      <c r="L33" s="65">
        <f>(H33/I33*100)-100</f>
        <v>0</v>
      </c>
      <c r="M33" s="15">
        <f t="shared" si="0"/>
        <v>11.3</v>
      </c>
      <c r="N33" s="75">
        <v>10</v>
      </c>
      <c r="O33" s="76">
        <v>113</v>
      </c>
      <c r="P33" s="76">
        <v>113</v>
      </c>
      <c r="Q33" s="76">
        <v>32</v>
      </c>
      <c r="R33" s="76">
        <v>39</v>
      </c>
      <c r="S33" s="65">
        <f>(O33/P33*100)-100</f>
        <v>0</v>
      </c>
      <c r="T33" s="84">
        <v>200812</v>
      </c>
      <c r="U33" s="15">
        <f t="shared" si="1"/>
        <v>11.3</v>
      </c>
      <c r="V33" s="77">
        <f t="shared" si="2"/>
        <v>200925</v>
      </c>
      <c r="W33" s="77">
        <v>35719</v>
      </c>
      <c r="X33" s="78">
        <f t="shared" si="3"/>
        <v>35751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143</v>
      </c>
      <c r="H34" s="32">
        <f>SUM(H14:H33)</f>
        <v>163849</v>
      </c>
      <c r="I34" s="32">
        <v>145407</v>
      </c>
      <c r="J34" s="32">
        <f>SUM(J14:J33)</f>
        <v>35664</v>
      </c>
      <c r="K34" s="32">
        <v>31557</v>
      </c>
      <c r="L34" s="70">
        <f>(H34/I34*100)-100</f>
        <v>12.68302076241173</v>
      </c>
      <c r="M34" s="33">
        <f t="shared" si="0"/>
        <v>1145.7972027972028</v>
      </c>
      <c r="N34" s="35">
        <f>SUM(N14:N33)</f>
        <v>143</v>
      </c>
      <c r="O34" s="32">
        <f>SUM(O14:O33)</f>
        <v>214292</v>
      </c>
      <c r="P34" s="32">
        <v>198499</v>
      </c>
      <c r="Q34" s="32">
        <f>SUM(Q14:Q33)</f>
        <v>48743</v>
      </c>
      <c r="R34" s="32">
        <v>45670</v>
      </c>
      <c r="S34" s="70">
        <f>(O34/P34*100)-100</f>
        <v>7.956211366304117</v>
      </c>
      <c r="T34" s="80">
        <f>SUM(T14:T33)</f>
        <v>1776815</v>
      </c>
      <c r="U34" s="33">
        <f t="shared" si="1"/>
        <v>1498.5454545454545</v>
      </c>
      <c r="V34" s="82">
        <f>SUM(V14:V33)</f>
        <v>1991107</v>
      </c>
      <c r="W34" s="81">
        <f>SUM(W14:W33)</f>
        <v>396747</v>
      </c>
      <c r="X34" s="36">
        <f>SUM(X14:X33)</f>
        <v>445490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11 - Dec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0.6927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10 - Dec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50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40164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NIKO</v>
      </c>
      <c r="D14" s="4" t="str">
        <f>'WEEKLY COMPETITIVE REPORT'!D14</f>
        <v>INDEP</v>
      </c>
      <c r="E14" s="4" t="str">
        <f>'WEEKLY COMPETITIVE REPORT'!E14</f>
        <v>Karantanija</v>
      </c>
      <c r="F14" s="38">
        <f>'WEEKLY COMPETITIVE REPORT'!F14</f>
        <v>2</v>
      </c>
      <c r="G14" s="38">
        <f>'WEEKLY COMPETITIVE REPORT'!G14</f>
        <v>8</v>
      </c>
      <c r="H14" s="15">
        <f>'WEEKLY COMPETITIVE REPORT'!H14/X4</f>
        <v>69784.89966796593</v>
      </c>
      <c r="I14" s="15">
        <f>'WEEKLY COMPETITIVE REPORT'!I14/X4</f>
        <v>56795.14941533131</v>
      </c>
      <c r="J14" s="23">
        <f>'WEEKLY COMPETITIVE REPORT'!J14</f>
        <v>11179</v>
      </c>
      <c r="K14" s="23">
        <f>'WEEKLY COMPETITIVE REPORT'!K14</f>
        <v>9027</v>
      </c>
      <c r="L14" s="65">
        <f>'WEEKLY COMPETITIVE REPORT'!L14</f>
        <v>22.87123176249301</v>
      </c>
      <c r="M14" s="15">
        <f aca="true" t="shared" si="0" ref="M14:M20">H14/G14</f>
        <v>8723.112458495742</v>
      </c>
      <c r="N14" s="38">
        <f>'WEEKLY COMPETITIVE REPORT'!N14</f>
        <v>8</v>
      </c>
      <c r="O14" s="15">
        <f>'WEEKLY COMPETITIVE REPORT'!O14/X4</f>
        <v>85468.45676338964</v>
      </c>
      <c r="P14" s="15">
        <f>'WEEKLY COMPETITIVE REPORT'!P14/X4</f>
        <v>78374.47668543381</v>
      </c>
      <c r="Q14" s="23">
        <f>'WEEKLY COMPETITIVE REPORT'!Q14</f>
        <v>14210</v>
      </c>
      <c r="R14" s="23">
        <f>'WEEKLY COMPETITIVE REPORT'!R14</f>
        <v>13458</v>
      </c>
      <c r="S14" s="65">
        <f>'WEEKLY COMPETITIVE REPORT'!S14</f>
        <v>9.051390679683195</v>
      </c>
      <c r="T14" s="15">
        <f>'WEEKLY COMPETITIVE REPORT'!T14/X4</f>
        <v>89839.75747076656</v>
      </c>
      <c r="U14" s="15">
        <f aca="true" t="shared" si="1" ref="U14:U20">O14/N14</f>
        <v>10683.557095423705</v>
      </c>
      <c r="V14" s="26">
        <f aca="true" t="shared" si="2" ref="V14:V20">O14+T14</f>
        <v>175308.21423415618</v>
      </c>
      <c r="W14" s="23">
        <f>'WEEKLY COMPETITIVE REPORT'!W14</f>
        <v>16034</v>
      </c>
      <c r="X14" s="57">
        <f>'WEEKLY COMPETITIVE REPORT'!X14</f>
        <v>30244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PARANORMAL ACTIVITY</v>
      </c>
      <c r="D15" s="4" t="str">
        <f>'WEEKLY COMPETITIVE REPORT'!D15</f>
        <v>INDEP</v>
      </c>
      <c r="E15" s="4" t="str">
        <f>'WEEKLY COMPETITIVE REPORT'!E15</f>
        <v>Karantanija</v>
      </c>
      <c r="F15" s="38">
        <f>'WEEKLY COMPETITIVE REPORT'!F15</f>
        <v>1</v>
      </c>
      <c r="G15" s="38">
        <f>'WEEKLY COMPETITIVE REPORT'!G15</f>
        <v>6</v>
      </c>
      <c r="H15" s="15">
        <f>'WEEKLY COMPETITIVE REPORT'!H15/X4</f>
        <v>43281.36278331168</v>
      </c>
      <c r="I15" s="15">
        <f>'WEEKLY COMPETITIVE REPORT'!I15/X4</f>
        <v>0</v>
      </c>
      <c r="J15" s="23">
        <f>'WEEKLY COMPETITIVE REPORT'!J15</f>
        <v>6350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7213.560463885279</v>
      </c>
      <c r="N15" s="38">
        <f>'WEEKLY COMPETITIVE REPORT'!N15</f>
        <v>6</v>
      </c>
      <c r="O15" s="15">
        <f>'WEEKLY COMPETITIVE REPORT'!O15/X4</f>
        <v>58976.468889851305</v>
      </c>
      <c r="P15" s="15">
        <f>'WEEKLY COMPETITIVE REPORT'!P15/X4</f>
        <v>0</v>
      </c>
      <c r="Q15" s="23">
        <f>'WEEKLY COMPETITIVE REPORT'!Q15</f>
        <v>9096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1498.484192291035</v>
      </c>
      <c r="U15" s="15">
        <f t="shared" si="1"/>
        <v>9829.411481641884</v>
      </c>
      <c r="V15" s="26">
        <f t="shared" si="2"/>
        <v>60474.95308214234</v>
      </c>
      <c r="W15" s="23">
        <f>'WEEKLY COMPETITIVE REPORT'!W15</f>
        <v>500</v>
      </c>
      <c r="X15" s="57">
        <f>'WEEKLY COMPETITIVE REPORT'!X15</f>
        <v>9596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NEW MOON</v>
      </c>
      <c r="D16" s="4" t="str">
        <f>'WEEKLY COMPETITIVE REPORT'!D16</f>
        <v>INDEP</v>
      </c>
      <c r="E16" s="4" t="str">
        <f>'WEEKLY COMPETITIVE REPORT'!E16</f>
        <v>Blitz</v>
      </c>
      <c r="F16" s="38">
        <f>'WEEKLY COMPETITIVE REPORT'!F16</f>
        <v>3</v>
      </c>
      <c r="G16" s="38">
        <f>'WEEKLY COMPETITIVE REPORT'!G16</f>
        <v>12</v>
      </c>
      <c r="H16" s="15">
        <f>'WEEKLY COMPETITIVE REPORT'!H16/X4</f>
        <v>25670.56445791829</v>
      </c>
      <c r="I16" s="15">
        <f>'WEEKLY COMPETITIVE REPORT'!I16/X4</f>
        <v>55107.550166017034</v>
      </c>
      <c r="J16" s="23">
        <f>'WEEKLY COMPETITIVE REPORT'!J16</f>
        <v>3751</v>
      </c>
      <c r="K16" s="23">
        <f>'WEEKLY COMPETITIVE REPORT'!K16</f>
        <v>8214</v>
      </c>
      <c r="L16" s="65">
        <f>'WEEKLY COMPETITIVE REPORT'!L16</f>
        <v>-53.41733686113221</v>
      </c>
      <c r="M16" s="15">
        <f t="shared" si="0"/>
        <v>2139.2137048265245</v>
      </c>
      <c r="N16" s="38">
        <f>'WEEKLY COMPETITIVE REPORT'!N16</f>
        <v>12</v>
      </c>
      <c r="O16" s="15">
        <f>'WEEKLY COMPETITIVE REPORT'!O16/X4</f>
        <v>33779.41388768587</v>
      </c>
      <c r="P16" s="15">
        <f>'WEEKLY COMPETITIVE REPORT'!P16/X4</f>
        <v>73718.78157932727</v>
      </c>
      <c r="Q16" s="23">
        <f>'WEEKLY COMPETITIVE REPORT'!Q16</f>
        <v>5171</v>
      </c>
      <c r="R16" s="23">
        <f>'WEEKLY COMPETITIVE REPORT'!R16</f>
        <v>11378</v>
      </c>
      <c r="S16" s="65">
        <f>'WEEKLY COMPETITIVE REPORT'!S16</f>
        <v>-54.17800842064036</v>
      </c>
      <c r="T16" s="15">
        <f>'WEEKLY COMPETITIVE REPORT'!T16/X4</f>
        <v>284140.3204850585</v>
      </c>
      <c r="U16" s="15">
        <f t="shared" si="1"/>
        <v>2814.951157307156</v>
      </c>
      <c r="V16" s="26">
        <f t="shared" si="2"/>
        <v>317919.73437274434</v>
      </c>
      <c r="W16" s="23">
        <f>'WEEKLY COMPETITIVE REPORT'!W16</f>
        <v>44758</v>
      </c>
      <c r="X16" s="57">
        <f>'WEEKLY COMPETITIVE REPORT'!X16</f>
        <v>49929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OLD DOGS</v>
      </c>
      <c r="D17" s="4" t="str">
        <f>'WEEKLY COMPETITIVE REPORT'!D17</f>
        <v>WDI</v>
      </c>
      <c r="E17" s="4" t="str">
        <f>'WEEKLY COMPETITIVE REPORT'!E17</f>
        <v>CENEX</v>
      </c>
      <c r="F17" s="38">
        <f>'WEEKLY COMPETITIVE REPORT'!F17</f>
        <v>1</v>
      </c>
      <c r="G17" s="38">
        <f>'WEEKLY COMPETITIVE REPORT'!G17</f>
        <v>6</v>
      </c>
      <c r="H17" s="15">
        <f>'WEEKLY COMPETITIVE REPORT'!H17/X4</f>
        <v>24730.763678360043</v>
      </c>
      <c r="I17" s="15">
        <f>'WEEKLY COMPETITIVE REPORT'!I17/X4</f>
        <v>0</v>
      </c>
      <c r="J17" s="23">
        <f>'WEEKLY COMPETITIVE REPORT'!J17</f>
        <v>3733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4121.793946393341</v>
      </c>
      <c r="N17" s="38">
        <f>'WEEKLY COMPETITIVE REPORT'!N17</f>
        <v>6</v>
      </c>
      <c r="O17" s="15">
        <f>'WEEKLY COMPETITIVE REPORT'!O17/X4</f>
        <v>32740.00288725278</v>
      </c>
      <c r="P17" s="15">
        <f>'WEEKLY COMPETITIVE REPORT'!P17/X4</f>
        <v>0</v>
      </c>
      <c r="Q17" s="23">
        <f>'WEEKLY COMPETITIVE REPORT'!Q17</f>
        <v>5279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1455.1754006063231</v>
      </c>
      <c r="U17" s="15">
        <f t="shared" si="1"/>
        <v>5456.667147875463</v>
      </c>
      <c r="V17" s="26">
        <f t="shared" si="2"/>
        <v>34195.178287859104</v>
      </c>
      <c r="W17" s="23">
        <f>'WEEKLY COMPETITIVE REPORT'!W17</f>
        <v>228</v>
      </c>
      <c r="X17" s="57">
        <f>'WEEKLY COMPETITIVE REPORT'!X17</f>
        <v>5507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LOVE HAPPENS</v>
      </c>
      <c r="D18" s="4" t="str">
        <f>'WEEKLY COMPETITIVE REPORT'!D18</f>
        <v>INDEP</v>
      </c>
      <c r="E18" s="4" t="str">
        <f>'WEEKLY COMPETITIVE REPORT'!E18</f>
        <v>Cinemania</v>
      </c>
      <c r="F18" s="38">
        <f>'WEEKLY COMPETITIVE REPORT'!F18</f>
        <v>1</v>
      </c>
      <c r="G18" s="38">
        <f>'WEEKLY COMPETITIVE REPORT'!G18</f>
        <v>5</v>
      </c>
      <c r="H18" s="15">
        <f>'WEEKLY COMPETITIVE REPORT'!H18/X4</f>
        <v>14476.685433809731</v>
      </c>
      <c r="I18" s="15">
        <f>'WEEKLY COMPETITIVE REPORT'!I18/X4</f>
        <v>0</v>
      </c>
      <c r="J18" s="23">
        <f>'WEEKLY COMPETITIVE REPORT'!J18</f>
        <v>2164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2895.337086761946</v>
      </c>
      <c r="N18" s="38">
        <f>'WEEKLY COMPETITIVE REPORT'!N18</f>
        <v>5</v>
      </c>
      <c r="O18" s="15">
        <f>'WEEKLY COMPETITIVE REPORT'!O18/X4</f>
        <v>20750.685722535007</v>
      </c>
      <c r="P18" s="15">
        <f>'WEEKLY COMPETITIVE REPORT'!P18/X4</f>
        <v>0</v>
      </c>
      <c r="Q18" s="23">
        <f>'WEEKLY COMPETITIVE REPORT'!Q18</f>
        <v>3324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2919.012559549589</v>
      </c>
      <c r="U18" s="15">
        <f t="shared" si="1"/>
        <v>4150.137144507002</v>
      </c>
      <c r="V18" s="26">
        <f t="shared" si="2"/>
        <v>23669.698282084595</v>
      </c>
      <c r="W18" s="23">
        <f>'WEEKLY COMPETITIVE REPORT'!W18</f>
        <v>624</v>
      </c>
      <c r="X18" s="57">
        <f>'WEEKLY COMPETITIVE REPORT'!X18</f>
        <v>3948</v>
      </c>
    </row>
    <row r="19" spans="1:24" ht="12.75">
      <c r="A19" s="51">
        <v>6</v>
      </c>
      <c r="B19" s="4">
        <f>'WEEKLY COMPETITIVE REPORT'!B19</f>
        <v>3</v>
      </c>
      <c r="C19" s="4">
        <f>'WEEKLY COMPETITIVE REPORT'!C19</f>
        <v>2012</v>
      </c>
      <c r="D19" s="4" t="str">
        <f>'WEEKLY COMPETITIVE REPORT'!D19</f>
        <v>SONY</v>
      </c>
      <c r="E19" s="4" t="str">
        <f>'WEEKLY COMPETITIVE REPORT'!E19</f>
        <v>CF</v>
      </c>
      <c r="F19" s="38">
        <f>'WEEKLY COMPETITIVE REPORT'!F19</f>
        <v>5</v>
      </c>
      <c r="G19" s="38">
        <f>'WEEKLY COMPETITIVE REPORT'!G19</f>
        <v>15</v>
      </c>
      <c r="H19" s="15">
        <f>'WEEKLY COMPETITIVE REPORT'!H19/X4</f>
        <v>14030.604879457196</v>
      </c>
      <c r="I19" s="15">
        <f>'WEEKLY COMPETITIVE REPORT'!I19/X4</f>
        <v>24336.653674029163</v>
      </c>
      <c r="J19" s="23">
        <f>'WEEKLY COMPETITIVE REPORT'!J19</f>
        <v>2109</v>
      </c>
      <c r="K19" s="23">
        <f>'WEEKLY COMPETITIVE REPORT'!K19</f>
        <v>3491</v>
      </c>
      <c r="L19" s="65">
        <f>'WEEKLY COMPETITIVE REPORT'!L19</f>
        <v>-42.34784671965832</v>
      </c>
      <c r="M19" s="15">
        <f t="shared" si="0"/>
        <v>935.3736586304798</v>
      </c>
      <c r="N19" s="38">
        <f>'WEEKLY COMPETITIVE REPORT'!N19</f>
        <v>15</v>
      </c>
      <c r="O19" s="15">
        <f>'WEEKLY COMPETITIVE REPORT'!O19/X4</f>
        <v>17737.837447668542</v>
      </c>
      <c r="P19" s="15">
        <f>'WEEKLY COMPETITIVE REPORT'!P19/X4</f>
        <v>34209.614551754006</v>
      </c>
      <c r="Q19" s="23">
        <f>'WEEKLY COMPETITIVE REPORT'!Q19</f>
        <v>2720</v>
      </c>
      <c r="R19" s="23">
        <f>'WEEKLY COMPETITIVE REPORT'!R19</f>
        <v>5366</v>
      </c>
      <c r="S19" s="65">
        <f>'WEEKLY COMPETITIVE REPORT'!S19</f>
        <v>-48.149554795965734</v>
      </c>
      <c r="T19" s="15">
        <f>'WEEKLY COMPETITIVE REPORT'!T19/X4</f>
        <v>425318.31961888267</v>
      </c>
      <c r="U19" s="15">
        <f t="shared" si="1"/>
        <v>1182.522496511236</v>
      </c>
      <c r="V19" s="26">
        <f t="shared" si="2"/>
        <v>443056.1570665512</v>
      </c>
      <c r="W19" s="23">
        <f>'WEEKLY COMPETITIVE REPORT'!W19</f>
        <v>65690</v>
      </c>
      <c r="X19" s="57">
        <f>'WEEKLY COMPETITIVE REPORT'!X19</f>
        <v>68410</v>
      </c>
    </row>
    <row r="20" spans="1:24" ht="12.75">
      <c r="A20" s="52">
        <v>7</v>
      </c>
      <c r="B20" s="4">
        <f>'WEEKLY COMPETITIVE REPORT'!B20</f>
        <v>4</v>
      </c>
      <c r="C20" s="4" t="str">
        <f>'WEEKLY COMPETITIVE REPORT'!C20</f>
        <v>A CHRISTMAS CAROL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4</v>
      </c>
      <c r="G20" s="38">
        <f>'WEEKLY COMPETITIVE REPORT'!G20</f>
        <v>13</v>
      </c>
      <c r="H20" s="15">
        <f>'WEEKLY COMPETITIVE REPORT'!H20/X4</f>
        <v>9078.966363505126</v>
      </c>
      <c r="I20" s="15">
        <f>'WEEKLY COMPETITIVE REPORT'!I20/X4</f>
        <v>14449.256532409412</v>
      </c>
      <c r="J20" s="23">
        <f>'WEEKLY COMPETITIVE REPORT'!J20</f>
        <v>1161</v>
      </c>
      <c r="K20" s="23">
        <f>'WEEKLY COMPETITIVE REPORT'!K20</f>
        <v>1894</v>
      </c>
      <c r="L20" s="65">
        <f>'WEEKLY COMPETITIVE REPORT'!L20</f>
        <v>-37.16655010490558</v>
      </c>
      <c r="M20" s="15">
        <f t="shared" si="0"/>
        <v>698.3820279619327</v>
      </c>
      <c r="N20" s="38">
        <f>'WEEKLY COMPETITIVE REPORT'!N20</f>
        <v>13</v>
      </c>
      <c r="O20" s="15">
        <f>'WEEKLY COMPETITIVE REPORT'!O20/X4</f>
        <v>12250.613541215534</v>
      </c>
      <c r="P20" s="15">
        <f>'WEEKLY COMPETITIVE REPORT'!P20/X4</f>
        <v>19242.096145517542</v>
      </c>
      <c r="Q20" s="23">
        <f>'WEEKLY COMPETITIVE REPORT'!Q20</f>
        <v>1642</v>
      </c>
      <c r="R20" s="23">
        <f>'WEEKLY COMPETITIVE REPORT'!R20</f>
        <v>2691</v>
      </c>
      <c r="S20" s="65">
        <f>'WEEKLY COMPETITIVE REPORT'!S20</f>
        <v>-36.33430865031136</v>
      </c>
      <c r="T20" s="15">
        <f>'WEEKLY COMPETITIVE REPORT'!T20/X4</f>
        <v>79797.89230547135</v>
      </c>
      <c r="U20" s="15">
        <f t="shared" si="1"/>
        <v>942.3548877858103</v>
      </c>
      <c r="V20" s="26">
        <f t="shared" si="2"/>
        <v>92048.5058466869</v>
      </c>
      <c r="W20" s="23">
        <f>'WEEKLY COMPETITIVE REPORT'!W20</f>
        <v>11326</v>
      </c>
      <c r="X20" s="57">
        <f>'WEEKLY COMPETITIVE REPORT'!X20</f>
        <v>12968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ZOMBIELAND</v>
      </c>
      <c r="D21" s="4" t="str">
        <f>'WEEKLY COMPETITIVE REPORT'!D21</f>
        <v>SONY</v>
      </c>
      <c r="E21" s="4" t="str">
        <f>'WEEKLY COMPETITIVE REPORT'!E21</f>
        <v>CF</v>
      </c>
      <c r="F21" s="38">
        <f>'WEEKLY COMPETITIVE REPORT'!F21</f>
        <v>2</v>
      </c>
      <c r="G21" s="38">
        <f>'WEEKLY COMPETITIVE REPORT'!G21</f>
        <v>5</v>
      </c>
      <c r="H21" s="15">
        <f>'WEEKLY COMPETITIVE REPORT'!H21/X4</f>
        <v>8150.714595062798</v>
      </c>
      <c r="I21" s="15">
        <f>'WEEKLY COMPETITIVE REPORT'!I21/X4</f>
        <v>11986.42991193879</v>
      </c>
      <c r="J21" s="23">
        <f>'WEEKLY COMPETITIVE REPORT'!J21</f>
        <v>1228</v>
      </c>
      <c r="K21" s="23">
        <f>'WEEKLY COMPETITIVE REPORT'!K21</f>
        <v>1824</v>
      </c>
      <c r="L21" s="65">
        <f>'WEEKLY COMPETITIVE REPORT'!L21</f>
        <v>-32.000481753583045</v>
      </c>
      <c r="M21" s="15">
        <f aca="true" t="shared" si="3" ref="M21:M33">H21/G21</f>
        <v>1630.1429190125596</v>
      </c>
      <c r="N21" s="38">
        <f>'WEEKLY COMPETITIVE REPORT'!N21</f>
        <v>5</v>
      </c>
      <c r="O21" s="15">
        <f>'WEEKLY COMPETITIVE REPORT'!O21/X4</f>
        <v>10541.3598960589</v>
      </c>
      <c r="P21" s="15">
        <f>'WEEKLY COMPETITIVE REPORT'!P21/X4</f>
        <v>16025.69654973293</v>
      </c>
      <c r="Q21" s="23">
        <f>'WEEKLY COMPETITIVE REPORT'!Q21</f>
        <v>1671</v>
      </c>
      <c r="R21" s="23">
        <f>'WEEKLY COMPETITIVE REPORT'!R21</f>
        <v>2586</v>
      </c>
      <c r="S21" s="65">
        <f>'WEEKLY COMPETITIVE REPORT'!S21</f>
        <v>-34.22214214935592</v>
      </c>
      <c r="T21" s="15">
        <f>'WEEKLY COMPETITIVE REPORT'!T21/X4</f>
        <v>16936.624801501373</v>
      </c>
      <c r="U21" s="15">
        <f aca="true" t="shared" si="4" ref="U21:U33">O21/N21</f>
        <v>2108.27197921178</v>
      </c>
      <c r="V21" s="26">
        <f aca="true" t="shared" si="5" ref="V21:V33">O21+T21</f>
        <v>27477.984697560274</v>
      </c>
      <c r="W21" s="23">
        <f>'WEEKLY COMPETITIVE REPORT'!W21</f>
        <v>2727</v>
      </c>
      <c r="X21" s="57">
        <f>'WEEKLY COMPETITIVE REPORT'!X21</f>
        <v>4398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MY LIFE IN RUINS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6</v>
      </c>
      <c r="G22" s="38">
        <f>'WEEKLY COMPETITIVE REPORT'!G22</f>
        <v>6</v>
      </c>
      <c r="H22" s="15">
        <f>'WEEKLY COMPETITIVE REPORT'!H22/X4</f>
        <v>5986.718637216689</v>
      </c>
      <c r="I22" s="15">
        <f>'WEEKLY COMPETITIVE REPORT'!I22/X4</f>
        <v>8263.317453443049</v>
      </c>
      <c r="J22" s="23">
        <f>'WEEKLY COMPETITIVE REPORT'!J22</f>
        <v>896</v>
      </c>
      <c r="K22" s="23">
        <f>'WEEKLY COMPETITIVE REPORT'!K22</f>
        <v>1236</v>
      </c>
      <c r="L22" s="65">
        <f>'WEEKLY COMPETITIVE REPORT'!L22</f>
        <v>-27.550663871418593</v>
      </c>
      <c r="M22" s="15">
        <f t="shared" si="3"/>
        <v>997.7864395361148</v>
      </c>
      <c r="N22" s="38">
        <f>'WEEKLY COMPETITIVE REPORT'!N22</f>
        <v>6</v>
      </c>
      <c r="O22" s="15">
        <f>'WEEKLY COMPETITIVE REPORT'!O22/X4</f>
        <v>7527.067994802946</v>
      </c>
      <c r="P22" s="15">
        <f>'WEEKLY COMPETITIVE REPORT'!P22/X4</f>
        <v>10651.07550166017</v>
      </c>
      <c r="Q22" s="23">
        <f>'WEEKLY COMPETITIVE REPORT'!Q22</f>
        <v>1171</v>
      </c>
      <c r="R22" s="23">
        <f>'WEEKLY COMPETITIVE REPORT'!R22</f>
        <v>1696</v>
      </c>
      <c r="S22" s="65">
        <f>'WEEKLY COMPETITIVE REPORT'!S22</f>
        <v>-29.33044185416101</v>
      </c>
      <c r="T22" s="15">
        <f>'WEEKLY COMPETITIVE REPORT'!T22/X4</f>
        <v>136854.3380973004</v>
      </c>
      <c r="U22" s="15">
        <f t="shared" si="4"/>
        <v>1254.5113324671577</v>
      </c>
      <c r="V22" s="26">
        <f t="shared" si="5"/>
        <v>144381.40609210337</v>
      </c>
      <c r="W22" s="23">
        <f>'WEEKLY COMPETITIVE REPORT'!W22</f>
        <v>22416</v>
      </c>
      <c r="X22" s="57">
        <f>'WEEKLY COMPETITIVE REPORT'!X22</f>
        <v>23587</v>
      </c>
    </row>
    <row r="23" spans="1:24" ht="12.75">
      <c r="A23" s="51">
        <v>10</v>
      </c>
      <c r="B23" s="4">
        <f>'WEEKLY COMPETITIVE REPORT'!B23</f>
        <v>6</v>
      </c>
      <c r="C23" s="4" t="str">
        <f>'WEEKLY COMPETITIVE REPORT'!C23</f>
        <v>COUPLES RETREAT</v>
      </c>
      <c r="D23" s="4" t="str">
        <f>'WEEKLY COMPETITIVE REPORT'!D23</f>
        <v>UNI</v>
      </c>
      <c r="E23" s="4" t="str">
        <f>'WEEKLY COMPETITIVE REPORT'!E23</f>
        <v>Karantanija</v>
      </c>
      <c r="F23" s="38">
        <f>'WEEKLY COMPETITIVE REPORT'!F23</f>
        <v>8</v>
      </c>
      <c r="G23" s="38">
        <f>'WEEKLY COMPETITIVE REPORT'!G23</f>
        <v>8</v>
      </c>
      <c r="H23" s="15">
        <f>'WEEKLY COMPETITIVE REPORT'!H23/X4</f>
        <v>4974.736538183918</v>
      </c>
      <c r="I23" s="15">
        <f>'WEEKLY COMPETITIVE REPORT'!I23/X4</f>
        <v>10896.491987873538</v>
      </c>
      <c r="J23" s="23">
        <f>'WEEKLY COMPETITIVE REPORT'!J23</f>
        <v>701</v>
      </c>
      <c r="K23" s="23">
        <f>'WEEKLY COMPETITIVE REPORT'!K23</f>
        <v>1612</v>
      </c>
      <c r="L23" s="65">
        <f>'WEEKLY COMPETITIVE REPORT'!L23</f>
        <v>-54.345521992580814</v>
      </c>
      <c r="M23" s="15">
        <f t="shared" si="3"/>
        <v>621.8420672729898</v>
      </c>
      <c r="N23" s="38">
        <f>'WEEKLY COMPETITIVE REPORT'!N23</f>
        <v>8</v>
      </c>
      <c r="O23" s="15">
        <f>'WEEKLY COMPETITIVE REPORT'!O23/X4</f>
        <v>6398.152158221453</v>
      </c>
      <c r="P23" s="15">
        <f>'WEEKLY COMPETITIVE REPORT'!P23/X4</f>
        <v>14231.268947596362</v>
      </c>
      <c r="Q23" s="23">
        <f>'WEEKLY COMPETITIVE REPORT'!Q23</f>
        <v>925</v>
      </c>
      <c r="R23" s="23">
        <f>'WEEKLY COMPETITIVE REPORT'!R23</f>
        <v>2173</v>
      </c>
      <c r="S23" s="65">
        <f>'WEEKLY COMPETITIVE REPORT'!S23</f>
        <v>-55.041590586325825</v>
      </c>
      <c r="T23" s="15">
        <f>'WEEKLY COMPETITIVE REPORT'!T23/X4</f>
        <v>471807.420239642</v>
      </c>
      <c r="U23" s="15">
        <f t="shared" si="4"/>
        <v>799.7690197776816</v>
      </c>
      <c r="V23" s="26">
        <f t="shared" si="5"/>
        <v>478205.57239786343</v>
      </c>
      <c r="W23" s="23">
        <f>'WEEKLY COMPETITIVE REPORT'!W23</f>
        <v>77388</v>
      </c>
      <c r="X23" s="57">
        <f>'WEEKLY COMPETITIVE REPORT'!X23</f>
        <v>78313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BROKEN EMBRACES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3</v>
      </c>
      <c r="G24" s="38">
        <f>'WEEKLY COMPETITIVE REPORT'!G24</f>
        <v>2</v>
      </c>
      <c r="H24" s="15">
        <f>'WEEKLY COMPETITIVE REPORT'!H24/X4</f>
        <v>3269.813772195756</v>
      </c>
      <c r="I24" s="15">
        <f>'WEEKLY COMPETITIVE REPORT'!I24/X4</f>
        <v>6811.029305615707</v>
      </c>
      <c r="J24" s="23">
        <f>'WEEKLY COMPETITIVE REPORT'!J24</f>
        <v>427</v>
      </c>
      <c r="K24" s="23">
        <f>'WEEKLY COMPETITIVE REPORT'!K24</f>
        <v>895</v>
      </c>
      <c r="L24" s="65">
        <f>'WEEKLY COMPETITIVE REPORT'!L24</f>
        <v>-51.992369648156</v>
      </c>
      <c r="M24" s="15">
        <f t="shared" si="3"/>
        <v>1634.906886097878</v>
      </c>
      <c r="N24" s="38">
        <f>'WEEKLY COMPETITIVE REPORT'!N24</f>
        <v>2</v>
      </c>
      <c r="O24" s="15">
        <f>'WEEKLY COMPETITIVE REPORT'!O24/X4</f>
        <v>4593.619171358452</v>
      </c>
      <c r="P24" s="15">
        <f>'WEEKLY COMPETITIVE REPORT'!P24/X4</f>
        <v>10639.526490544247</v>
      </c>
      <c r="Q24" s="23">
        <f>'WEEKLY COMPETITIVE REPORT'!Q24</f>
        <v>631</v>
      </c>
      <c r="R24" s="23">
        <f>'WEEKLY COMPETITIVE REPORT'!R24</f>
        <v>1452</v>
      </c>
      <c r="S24" s="65">
        <f>'WEEKLY COMPETITIVE REPORT'!S24</f>
        <v>-56.82496607869742</v>
      </c>
      <c r="T24" s="15">
        <f>'WEEKLY COMPETITIVE REPORT'!T24/X4</f>
        <v>40659.73725999711</v>
      </c>
      <c r="U24" s="15">
        <f t="shared" si="4"/>
        <v>2296.809585679226</v>
      </c>
      <c r="V24" s="26">
        <f t="shared" si="5"/>
        <v>45253.35643135557</v>
      </c>
      <c r="W24" s="23">
        <f>'WEEKLY COMPETITIVE REPORT'!W24</f>
        <v>5902</v>
      </c>
      <c r="X24" s="57">
        <f>'WEEKLY COMPETITIVE REPORT'!X24</f>
        <v>6533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WHIP IT</v>
      </c>
      <c r="D25" s="4" t="str">
        <f>'WEEKLY COMPETITIVE REPORT'!D25</f>
        <v>INDEP</v>
      </c>
      <c r="E25" s="4" t="str">
        <f>'WEEKLY COMPETITIVE REPORT'!E25</f>
        <v>FIVIA</v>
      </c>
      <c r="F25" s="38">
        <f>'WEEKLY COMPETITIVE REPORT'!F25</f>
        <v>2</v>
      </c>
      <c r="G25" s="38">
        <f>'WEEKLY COMPETITIVE REPORT'!G25</f>
        <v>4</v>
      </c>
      <c r="H25" s="15">
        <f>'WEEKLY COMPETITIVE REPORT'!H25/X4</f>
        <v>3448.8234444925656</v>
      </c>
      <c r="I25" s="15">
        <f>'WEEKLY COMPETITIVE REPORT'!I25/X4</f>
        <v>5377.5083008517395</v>
      </c>
      <c r="J25" s="23">
        <f>'WEEKLY COMPETITIVE REPORT'!J25</f>
        <v>530</v>
      </c>
      <c r="K25" s="23">
        <f>'WEEKLY COMPETITIVE REPORT'!K25</f>
        <v>826</v>
      </c>
      <c r="L25" s="65">
        <f>'WEEKLY COMPETITIVE REPORT'!L25</f>
        <v>-35.86577181208054</v>
      </c>
      <c r="M25" s="15">
        <f t="shared" si="3"/>
        <v>862.2058611231414</v>
      </c>
      <c r="N25" s="38">
        <f>'WEEKLY COMPETITIVE REPORT'!N25</f>
        <v>4</v>
      </c>
      <c r="O25" s="15">
        <f>'WEEKLY COMPETITIVE REPORT'!O25/X4</f>
        <v>4554.641258842212</v>
      </c>
      <c r="P25" s="15">
        <f>'WEEKLY COMPETITIVE REPORT'!P25/X4</f>
        <v>7557.3841489822435</v>
      </c>
      <c r="Q25" s="23">
        <f>'WEEKLY COMPETITIVE REPORT'!Q25</f>
        <v>751</v>
      </c>
      <c r="R25" s="23">
        <f>'WEEKLY COMPETITIVE REPORT'!R25</f>
        <v>1258</v>
      </c>
      <c r="S25" s="65">
        <f>'WEEKLY COMPETITIVE REPORT'!S25</f>
        <v>-39.732569245463225</v>
      </c>
      <c r="T25" s="15">
        <f>'WEEKLY COMPETITIVE REPORT'!T25/X4</f>
        <v>8244.550310379675</v>
      </c>
      <c r="U25" s="15">
        <f t="shared" si="4"/>
        <v>1138.660314710553</v>
      </c>
      <c r="V25" s="26">
        <f t="shared" si="5"/>
        <v>12799.191569221886</v>
      </c>
      <c r="W25" s="23">
        <f>'WEEKLY COMPETITIVE REPORT'!W25</f>
        <v>1520</v>
      </c>
      <c r="X25" s="57">
        <f>'WEEKLY COMPETITIVE REPORT'!X25</f>
        <v>2271</v>
      </c>
    </row>
    <row r="26" spans="1:24" ht="12.75" customHeight="1">
      <c r="A26" s="51">
        <v>13</v>
      </c>
      <c r="B26" s="4">
        <f>'WEEKLY COMPETITIVE REPORT'!B26</f>
        <v>9</v>
      </c>
      <c r="C26" s="4" t="str">
        <f>'WEEKLY COMPETITIVE REPORT'!C26</f>
        <v>THE BOX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5</v>
      </c>
      <c r="G26" s="38">
        <f>'WEEKLY COMPETITIVE REPORT'!G26</f>
        <v>4</v>
      </c>
      <c r="H26" s="15">
        <f>'WEEKLY COMPETITIVE REPORT'!H26/X4</f>
        <v>2526.3461816082</v>
      </c>
      <c r="I26" s="15">
        <f>'WEEKLY COMPETITIVE REPORT'!I26/X4</f>
        <v>6379.385015158077</v>
      </c>
      <c r="J26" s="23">
        <f>'WEEKLY COMPETITIVE REPORT'!J26</f>
        <v>364</v>
      </c>
      <c r="K26" s="23">
        <f>'WEEKLY COMPETITIVE REPORT'!K26</f>
        <v>906</v>
      </c>
      <c r="L26" s="65">
        <f>'WEEKLY COMPETITIVE REPORT'!L26</f>
        <v>-60.39828015388097</v>
      </c>
      <c r="M26" s="15">
        <f t="shared" si="3"/>
        <v>631.58654540205</v>
      </c>
      <c r="N26" s="38">
        <f>'WEEKLY COMPETITIVE REPORT'!N26</f>
        <v>4</v>
      </c>
      <c r="O26" s="15">
        <f>'WEEKLY COMPETITIVE REPORT'!O26/X4</f>
        <v>3509.4557528511623</v>
      </c>
      <c r="P26" s="15">
        <f>'WEEKLY COMPETITIVE REPORT'!P26/X4</f>
        <v>8442.32712573986</v>
      </c>
      <c r="Q26" s="23">
        <f>'WEEKLY COMPETITIVE REPORT'!Q26</f>
        <v>540</v>
      </c>
      <c r="R26" s="23">
        <f>'WEEKLY COMPETITIVE REPORT'!R26</f>
        <v>1258</v>
      </c>
      <c r="S26" s="65">
        <f>'WEEKLY COMPETITIVE REPORT'!S26</f>
        <v>-58.43023255813954</v>
      </c>
      <c r="T26" s="15">
        <f>'WEEKLY COMPETITIVE REPORT'!T26/X4</f>
        <v>44584.95741302151</v>
      </c>
      <c r="U26" s="15">
        <f t="shared" si="4"/>
        <v>877.3639382127906</v>
      </c>
      <c r="V26" s="26">
        <f t="shared" si="5"/>
        <v>48094.41316587268</v>
      </c>
      <c r="W26" s="23">
        <f>'WEEKLY COMPETITIVE REPORT'!W26</f>
        <v>7153</v>
      </c>
      <c r="X26" s="57">
        <f>'WEEKLY COMPETITIVE REPORT'!X26</f>
        <v>7693</v>
      </c>
    </row>
    <row r="27" spans="1:24" ht="12.75" customHeight="1">
      <c r="A27" s="51">
        <v>14</v>
      </c>
      <c r="B27" s="4">
        <f>'WEEKLY COMPETITIVE REPORT'!B27</f>
        <v>11</v>
      </c>
      <c r="C27" s="4" t="str">
        <f>'WEEKLY COMPETITIVE REPORT'!C27</f>
        <v>THE TIME TRAVELER'S WIFE</v>
      </c>
      <c r="D27" s="4" t="str">
        <f>'WEEKLY COMPETITIVE REPORT'!D27</f>
        <v>WB</v>
      </c>
      <c r="E27" s="4" t="str">
        <f>'WEEKLY COMPETITIVE REPORT'!E27</f>
        <v>Blitz</v>
      </c>
      <c r="F27" s="38">
        <f>'WEEKLY COMPETITIVE REPORT'!F27</f>
        <v>4</v>
      </c>
      <c r="G27" s="38">
        <f>'WEEKLY COMPETITIVE REPORT'!G27</f>
        <v>6</v>
      </c>
      <c r="H27" s="15">
        <f>'WEEKLY COMPETITIVE REPORT'!H27/X4</f>
        <v>2204.4174967518406</v>
      </c>
      <c r="I27" s="15">
        <f>'WEEKLY COMPETITIVE REPORT'!I27/X17</f>
        <v>0.3684401670601053</v>
      </c>
      <c r="J27" s="23">
        <f>'WEEKLY COMPETITIVE REPORT'!J27</f>
        <v>323</v>
      </c>
      <c r="K27" s="23">
        <f>'WEEKLY COMPETITIVE REPORT'!K27</f>
        <v>437</v>
      </c>
      <c r="L27" s="65">
        <f>'WEEKLY COMPETITIVE REPORT'!L27</f>
        <v>-24.741251848201088</v>
      </c>
      <c r="M27" s="15">
        <f t="shared" si="3"/>
        <v>367.4029161253068</v>
      </c>
      <c r="N27" s="38">
        <f>'WEEKLY COMPETITIVE REPORT'!N27</f>
        <v>6</v>
      </c>
      <c r="O27" s="15">
        <f>'WEEKLY COMPETITIVE REPORT'!O27/X4</f>
        <v>3427.1690486502093</v>
      </c>
      <c r="P27" s="15">
        <f>'WEEKLY COMPETITIVE REPORT'!P27/X17</f>
        <v>0.6311966587978936</v>
      </c>
      <c r="Q27" s="23">
        <f>'WEEKLY COMPETITIVE REPORT'!Q27</f>
        <v>524</v>
      </c>
      <c r="R27" s="23">
        <f>'WEEKLY COMPETITIVE REPORT'!R27</f>
        <v>842</v>
      </c>
      <c r="S27" s="65">
        <f>'WEEKLY COMPETITIVE REPORT'!S27</f>
        <v>-31.703107019562708</v>
      </c>
      <c r="T27" s="15">
        <f>'WEEKLY COMPETITIVE REPORT'!T27/X17</f>
        <v>3.382603958598148</v>
      </c>
      <c r="U27" s="15">
        <f t="shared" si="4"/>
        <v>571.1948414417016</v>
      </c>
      <c r="V27" s="26">
        <f t="shared" si="5"/>
        <v>3430.5516526088077</v>
      </c>
      <c r="W27" s="23">
        <f>'WEEKLY COMPETITIVE REPORT'!W27</f>
        <v>4382</v>
      </c>
      <c r="X27" s="57">
        <f>'WEEKLY COMPETITIVE REPORT'!X27</f>
        <v>4906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JULIE &amp; JULIA</v>
      </c>
      <c r="D28" s="4" t="str">
        <f>'WEEKLY COMPETITIVE REPORT'!D28</f>
        <v>SONY</v>
      </c>
      <c r="E28" s="4" t="str">
        <f>'WEEKLY COMPETITIVE REPORT'!E28</f>
        <v>CF</v>
      </c>
      <c r="F28" s="38">
        <f>'WEEKLY COMPETITIVE REPORT'!F28</f>
        <v>9</v>
      </c>
      <c r="G28" s="38">
        <f>'WEEKLY COMPETITIVE REPORT'!G28</f>
        <v>3</v>
      </c>
      <c r="H28" s="15">
        <f>'WEEKLY COMPETITIVE REPORT'!H28/X4</f>
        <v>1421.971993648044</v>
      </c>
      <c r="I28" s="15">
        <f>'WEEKLY COMPETITIVE REPORT'!I28/X17</f>
        <v>0.20392228073361177</v>
      </c>
      <c r="J28" s="23">
        <f>'WEEKLY COMPETITIVE REPORT'!J28</f>
        <v>214</v>
      </c>
      <c r="K28" s="23">
        <f>'WEEKLY COMPETITIVE REPORT'!K28</f>
        <v>229</v>
      </c>
      <c r="L28" s="65">
        <f>'WEEKLY COMPETITIVE REPORT'!L28</f>
        <v>-12.28851291184327</v>
      </c>
      <c r="M28" s="15">
        <f t="shared" si="3"/>
        <v>473.99066454934797</v>
      </c>
      <c r="N28" s="38">
        <f>'WEEKLY COMPETITIVE REPORT'!N28</f>
        <v>3</v>
      </c>
      <c r="O28" s="15">
        <f>'WEEKLY COMPETITIVE REPORT'!O28/X4</f>
        <v>2601.414753861701</v>
      </c>
      <c r="P28" s="15">
        <f>'WEEKLY COMPETITIVE REPORT'!P28/X17</f>
        <v>0.3067005629199201</v>
      </c>
      <c r="Q28" s="23">
        <f>'WEEKLY COMPETITIVE REPORT'!Q28</f>
        <v>394</v>
      </c>
      <c r="R28" s="23">
        <f>'WEEKLY COMPETITIVE REPORT'!R28</f>
        <v>359</v>
      </c>
      <c r="S28" s="65">
        <f>'WEEKLY COMPETITIVE REPORT'!S28</f>
        <v>6.69034931912374</v>
      </c>
      <c r="T28" s="15">
        <f>'WEEKLY COMPETITIVE REPORT'!T28/X17</f>
        <v>8.349191937534048</v>
      </c>
      <c r="U28" s="15">
        <f t="shared" si="4"/>
        <v>867.1382512872336</v>
      </c>
      <c r="V28" s="26">
        <f t="shared" si="5"/>
        <v>2609.763945799235</v>
      </c>
      <c r="W28" s="23">
        <f>'WEEKLY COMPETITIVE REPORT'!W28</f>
        <v>9669</v>
      </c>
      <c r="X28" s="57">
        <f>'WEEKLY COMPETITIVE REPORT'!X28</f>
        <v>10063</v>
      </c>
    </row>
    <row r="29" spans="1:24" ht="12.75">
      <c r="A29" s="51">
        <v>16</v>
      </c>
      <c r="B29" s="4" t="str">
        <f>'WEEKLY COMPETITIVE REPORT'!B29</f>
        <v>New</v>
      </c>
      <c r="C29" s="4" t="str">
        <f>'WEEKLY COMPETITIVE REPORT'!C29</f>
        <v>LIMITS OF CONTROL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1</v>
      </c>
      <c r="G29" s="38">
        <f>'WEEKLY COMPETITIVE REPORT'!G29</f>
        <v>1</v>
      </c>
      <c r="H29" s="15">
        <f>'WEEKLY COMPETITIVE REPORT'!H29/X4</f>
        <v>1650.0649631875272</v>
      </c>
      <c r="I29" s="15">
        <f>'WEEKLY COMPETITIVE REPORT'!I29/X17</f>
        <v>0</v>
      </c>
      <c r="J29" s="23">
        <f>'WEEKLY COMPETITIVE REPORT'!J29</f>
        <v>242</v>
      </c>
      <c r="K29" s="23">
        <f>'WEEKLY COMPETITIVE REPORT'!K29</f>
        <v>0</v>
      </c>
      <c r="L29" s="65">
        <f>'WEEKLY COMPETITIVE REPORT'!L29</f>
        <v>0</v>
      </c>
      <c r="M29" s="15">
        <f t="shared" si="3"/>
        <v>1650.0649631875272</v>
      </c>
      <c r="N29" s="38">
        <f>'WEEKLY COMPETITIVE REPORT'!N29</f>
        <v>1</v>
      </c>
      <c r="O29" s="15">
        <f>'WEEKLY COMPETITIVE REPORT'!O29/X4</f>
        <v>2517.6844232712574</v>
      </c>
      <c r="P29" s="15">
        <f>'WEEKLY COMPETITIVE REPORT'!P29/X17</f>
        <v>0</v>
      </c>
      <c r="Q29" s="23">
        <f>'WEEKLY COMPETITIVE REPORT'!Q29</f>
        <v>379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6389.49039988451</v>
      </c>
      <c r="U29" s="15">
        <f t="shared" si="4"/>
        <v>2517.6844232712574</v>
      </c>
      <c r="V29" s="26">
        <f t="shared" si="5"/>
        <v>8907.174823155769</v>
      </c>
      <c r="W29" s="23">
        <f>'WEEKLY COMPETITIVE REPORT'!W29</f>
        <v>1062</v>
      </c>
      <c r="X29" s="57">
        <f>'WEEKLY COMPETITIVE REPORT'!X29</f>
        <v>1441</v>
      </c>
    </row>
    <row r="30" spans="1:24" ht="12.75">
      <c r="A30" s="52">
        <v>17</v>
      </c>
      <c r="B30" s="4">
        <f>'WEEKLY COMPETITIVE REPORT'!B30</f>
        <v>14</v>
      </c>
      <c r="C30" s="4" t="str">
        <f>'WEEKLY COMPETITIVE REPORT'!C30</f>
        <v>UP</v>
      </c>
      <c r="D30" s="4" t="str">
        <f>'WEEKLY COMPETITIVE REPORT'!D30</f>
        <v>WDI</v>
      </c>
      <c r="E30" s="4" t="str">
        <f>'WEEKLY COMPETITIVE REPORT'!E30</f>
        <v>CENEX</v>
      </c>
      <c r="F30" s="38">
        <f>'WEEKLY COMPETITIVE REPORT'!F30</f>
        <v>12</v>
      </c>
      <c r="G30" s="38">
        <f>'WEEKLY COMPETITIVE REPORT'!G30</f>
        <v>18</v>
      </c>
      <c r="H30" s="15">
        <f>'WEEKLY COMPETITIVE REPORT'!H30/X4</f>
        <v>1365.6705644579183</v>
      </c>
      <c r="I30" s="15">
        <f>'WEEKLY COMPETITIVE REPORT'!I30/X17</f>
        <v>0.12838205919738516</v>
      </c>
      <c r="J30" s="23">
        <f>'WEEKLY COMPETITIVE REPORT'!J30</f>
        <v>206</v>
      </c>
      <c r="K30" s="23">
        <f>'WEEKLY COMPETITIVE REPORT'!K30</f>
        <v>154</v>
      </c>
      <c r="L30" s="65">
        <f>'WEEKLY COMPETITIVE REPORT'!L30</f>
        <v>33.80480905233381</v>
      </c>
      <c r="M30" s="15">
        <f t="shared" si="3"/>
        <v>75.8705869143288</v>
      </c>
      <c r="N30" s="38">
        <f>'WEEKLY COMPETITIVE REPORT'!N30</f>
        <v>18</v>
      </c>
      <c r="O30" s="15">
        <f>'WEEKLY COMPETITIVE REPORT'!O30/X4</f>
        <v>1456.6190269958136</v>
      </c>
      <c r="P30" s="15">
        <f>'WEEKLY COMPETITIVE REPORT'!P30/X17</f>
        <v>0.15961503540947886</v>
      </c>
      <c r="Q30" s="23">
        <f>'WEEKLY COMPETITIVE REPORT'!Q30</f>
        <v>220</v>
      </c>
      <c r="R30" s="23">
        <f>'WEEKLY COMPETITIVE REPORT'!R30</f>
        <v>193</v>
      </c>
      <c r="S30" s="65">
        <f>'WEEKLY COMPETITIVE REPORT'!S30</f>
        <v>14.789533560864612</v>
      </c>
      <c r="T30" s="15">
        <f>'WEEKLY COMPETITIVE REPORT'!T30/X4</f>
        <v>349571.2429623214</v>
      </c>
      <c r="U30" s="15">
        <f t="shared" si="4"/>
        <v>80.92327927754519</v>
      </c>
      <c r="V30" s="26">
        <f t="shared" si="5"/>
        <v>351027.86198931717</v>
      </c>
      <c r="W30" s="23">
        <f>'WEEKLY COMPETITIVE REPORT'!W30</f>
        <v>51525</v>
      </c>
      <c r="X30" s="57">
        <f>'WEEKLY COMPETITIVE REPORT'!X30</f>
        <v>51745</v>
      </c>
    </row>
    <row r="31" spans="1:24" ht="12.75">
      <c r="A31" s="51">
        <v>18</v>
      </c>
      <c r="B31" s="4">
        <f>'WEEKLY COMPETITIVE REPORT'!B31</f>
        <v>15</v>
      </c>
      <c r="C31" s="4" t="str">
        <f>'WEEKLY COMPETITIVE REPORT'!C31</f>
        <v>GARFIELD'S FUN FEST</v>
      </c>
      <c r="D31" s="4" t="str">
        <f>'WEEKLY COMPETITIVE REPORT'!D31</f>
        <v>INDEP</v>
      </c>
      <c r="E31" s="4" t="str">
        <f>'WEEKLY COMPETITIVE REPORT'!E31</f>
        <v>Kolosej</v>
      </c>
      <c r="F31" s="38">
        <f>'WEEKLY COMPETITIVE REPORT'!F31</f>
        <v>16</v>
      </c>
      <c r="G31" s="38">
        <f>'WEEKLY COMPETITIVE REPORT'!G31</f>
        <v>5</v>
      </c>
      <c r="H31" s="15">
        <f>'WEEKLY COMPETITIVE REPORT'!H31/X4</f>
        <v>157.3552764544536</v>
      </c>
      <c r="I31" s="15">
        <f>'WEEKLY COMPETITIVE REPORT'!I31/X17</f>
        <v>0.14490648265843473</v>
      </c>
      <c r="J31" s="23">
        <f>'WEEKLY COMPETITIVE REPORT'!J31</f>
        <v>26</v>
      </c>
      <c r="K31" s="23">
        <f>'WEEKLY COMPETITIVE REPORT'!K31</f>
        <v>339</v>
      </c>
      <c r="L31" s="65">
        <f>'WEEKLY COMPETITIVE REPORT'!L31</f>
        <v>-86.34085213032581</v>
      </c>
      <c r="M31" s="15">
        <f t="shared" si="3"/>
        <v>31.471055290890718</v>
      </c>
      <c r="N31" s="38">
        <f>'WEEKLY COMPETITIVE REPORT'!N31</f>
        <v>5</v>
      </c>
      <c r="O31" s="15">
        <f>'WEEKLY COMPETITIVE REPORT'!O31/X4</f>
        <v>200.66406813916558</v>
      </c>
      <c r="P31" s="15">
        <f>'WEEKLY COMPETITIVE REPORT'!P31/X17</f>
        <v>0.1528963137824587</v>
      </c>
      <c r="Q31" s="23">
        <f>'WEEKLY COMPETITIVE REPORT'!Q31</f>
        <v>35</v>
      </c>
      <c r="R31" s="23">
        <f>'WEEKLY COMPETITIVE REPORT'!R31</f>
        <v>350</v>
      </c>
      <c r="S31" s="65">
        <f>'WEEKLY COMPETITIVE REPORT'!S31</f>
        <v>-83.4916864608076</v>
      </c>
      <c r="T31" s="15">
        <f>'WEEKLY COMPETITIVE REPORT'!T31/X4</f>
        <v>150262.74000288727</v>
      </c>
      <c r="U31" s="15">
        <f t="shared" si="4"/>
        <v>40.132813627833116</v>
      </c>
      <c r="V31" s="26">
        <f t="shared" si="5"/>
        <v>150463.40407102642</v>
      </c>
      <c r="W31" s="23">
        <f>'WEEKLY COMPETITIVE REPORT'!W31</f>
        <v>26735</v>
      </c>
      <c r="X31" s="57">
        <f>'WEEKLY COMPETITIVE REPORT'!X31</f>
        <v>26770</v>
      </c>
    </row>
    <row r="32" spans="1:24" ht="12.75">
      <c r="A32" s="51">
        <v>19</v>
      </c>
      <c r="B32" s="4">
        <f>'WEEKLY COMPETITIVE REPORT'!B32</f>
        <v>16</v>
      </c>
      <c r="C32" s="4" t="str">
        <f>'WEEKLY COMPETITIVE REPORT'!C32</f>
        <v>ORPHAN</v>
      </c>
      <c r="D32" s="4" t="str">
        <f>'WEEKLY COMPETITIVE REPORT'!D32</f>
        <v>WB</v>
      </c>
      <c r="E32" s="4" t="str">
        <f>'WEEKLY COMPETITIVE REPORT'!E32</f>
        <v>Blitz</v>
      </c>
      <c r="F32" s="38">
        <f>'WEEKLY COMPETITIVE REPORT'!F32</f>
        <v>11</v>
      </c>
      <c r="G32" s="38">
        <f>'WEEKLY COMPETITIVE REPORT'!G32</f>
        <v>6</v>
      </c>
      <c r="H32" s="15">
        <f>'WEEKLY COMPETITIVE REPORT'!H32/X4</f>
        <v>163.12978201241518</v>
      </c>
      <c r="I32" s="15">
        <f>'WEEKLY COMPETITIVE REPORT'!I32/X17</f>
        <v>0.014163791538042491</v>
      </c>
      <c r="J32" s="23">
        <f>'WEEKLY COMPETITIVE REPORT'!J32</f>
        <v>28</v>
      </c>
      <c r="K32" s="23">
        <f>'WEEKLY COMPETITIVE REPORT'!K32</f>
        <v>31</v>
      </c>
      <c r="L32" s="65">
        <f>'WEEKLY COMPETITIVE REPORT'!L32</f>
        <v>44.87179487179486</v>
      </c>
      <c r="M32" s="15">
        <f t="shared" si="3"/>
        <v>27.188297002069195</v>
      </c>
      <c r="N32" s="38">
        <f>'WEEKLY COMPETITIVE REPORT'!N32</f>
        <v>6</v>
      </c>
      <c r="O32" s="15">
        <f>'WEEKLY COMPETITIVE REPORT'!O32/X4</f>
        <v>163.12978201241518</v>
      </c>
      <c r="P32" s="15">
        <f>'WEEKLY COMPETITIVE REPORT'!P32/X17</f>
        <v>0.020519339023061557</v>
      </c>
      <c r="Q32" s="23">
        <f>'WEEKLY COMPETITIVE REPORT'!Q32</f>
        <v>28</v>
      </c>
      <c r="R32" s="23">
        <f>'WEEKLY COMPETITIVE REPORT'!R32</f>
        <v>45</v>
      </c>
      <c r="S32" s="65">
        <f>'WEEKLY COMPETITIVE REPORT'!S32</f>
        <v>0</v>
      </c>
      <c r="T32" s="15">
        <f>'WEEKLY COMPETITIVE REPORT'!T32/X4</f>
        <v>71611.08705067128</v>
      </c>
      <c r="U32" s="15">
        <f t="shared" si="4"/>
        <v>27.188297002069195</v>
      </c>
      <c r="V32" s="26">
        <f t="shared" si="5"/>
        <v>71774.2168326837</v>
      </c>
      <c r="W32" s="23">
        <f>'WEEKLY COMPETITIVE REPORT'!W32</f>
        <v>11389</v>
      </c>
      <c r="X32" s="57">
        <f>'WEEKLY COMPETITIVE REPORT'!X32</f>
        <v>11417</v>
      </c>
    </row>
    <row r="33" spans="1:24" ht="13.5" thickBot="1">
      <c r="A33" s="51">
        <v>20</v>
      </c>
      <c r="B33" s="4">
        <f>'WEEKLY COMPETITIVE REPORT'!B33</f>
        <v>17</v>
      </c>
      <c r="C33" s="4" t="str">
        <f>'WEEKLY COMPETITIVE REPORT'!C33</f>
        <v>THE FINAL DESTINATION</v>
      </c>
      <c r="D33" s="4" t="str">
        <f>'WEEKLY COMPETITIVE REPORT'!D33</f>
        <v>WB</v>
      </c>
      <c r="E33" s="4" t="str">
        <f>'WEEKLY COMPETITIVE REPORT'!E33</f>
        <v>Blitz</v>
      </c>
      <c r="F33" s="38">
        <f>'WEEKLY COMPETITIVE REPORT'!F33</f>
        <v>15</v>
      </c>
      <c r="G33" s="38">
        <f>'WEEKLY COMPETITIVE REPORT'!G33</f>
        <v>10</v>
      </c>
      <c r="H33" s="15">
        <f>'WEEKLY COMPETITIVE REPORT'!H33/X4</f>
        <v>163.12978201241518</v>
      </c>
      <c r="I33" s="15">
        <f>'WEEKLY COMPETITIVE REPORT'!I33/X17</f>
        <v>0.020519339023061557</v>
      </c>
      <c r="J33" s="23">
        <f>'WEEKLY COMPETITIVE REPORT'!J33</f>
        <v>32</v>
      </c>
      <c r="K33" s="23">
        <f>'WEEKLY COMPETITIVE REPORT'!K33</f>
        <v>39</v>
      </c>
      <c r="L33" s="65">
        <f>'WEEKLY COMPETITIVE REPORT'!L33</f>
        <v>0</v>
      </c>
      <c r="M33" s="15">
        <f t="shared" si="3"/>
        <v>16.312978201241517</v>
      </c>
      <c r="N33" s="38">
        <f>'WEEKLY COMPETITIVE REPORT'!N33</f>
        <v>10</v>
      </c>
      <c r="O33" s="15">
        <f>'WEEKLY COMPETITIVE REPORT'!O33/X4</f>
        <v>163.12978201241518</v>
      </c>
      <c r="P33" s="15">
        <f>'WEEKLY COMPETITIVE REPORT'!P33/X17</f>
        <v>0.020519339023061557</v>
      </c>
      <c r="Q33" s="23">
        <f>'WEEKLY COMPETITIVE REPORT'!Q33</f>
        <v>32</v>
      </c>
      <c r="R33" s="23">
        <f>'WEEKLY COMPETITIVE REPORT'!R33</f>
        <v>39</v>
      </c>
      <c r="S33" s="65">
        <f>'WEEKLY COMPETITIVE REPORT'!S33</f>
        <v>0</v>
      </c>
      <c r="T33" s="15">
        <f>'WEEKLY COMPETITIVE REPORT'!T33/X4</f>
        <v>289897.5025263462</v>
      </c>
      <c r="U33" s="15">
        <f t="shared" si="4"/>
        <v>16.312978201241517</v>
      </c>
      <c r="V33" s="26">
        <f t="shared" si="5"/>
        <v>290060.6323083586</v>
      </c>
      <c r="W33" s="23">
        <f>'WEEKLY COMPETITIVE REPORT'!W33</f>
        <v>35719</v>
      </c>
      <c r="X33" s="57">
        <f>'WEEKLY COMPETITIVE REPORT'!X33</f>
        <v>35751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143</v>
      </c>
      <c r="H34" s="33">
        <f>SUM(H14:H33)</f>
        <v>236536.74029161248</v>
      </c>
      <c r="I34" s="32">
        <f>SUM(I14:I33)</f>
        <v>200403.65209678796</v>
      </c>
      <c r="J34" s="32">
        <f>SUM(J14:J33)</f>
        <v>35664</v>
      </c>
      <c r="K34" s="32">
        <f>SUM(K14:K33)</f>
        <v>31154</v>
      </c>
      <c r="L34" s="65">
        <f>'WEEKLY COMPETITIVE REPORT'!L34</f>
        <v>12.68302076241173</v>
      </c>
      <c r="M34" s="33">
        <f>H34/G34</f>
        <v>1654.103078962325</v>
      </c>
      <c r="N34" s="41">
        <f>'WEEKLY COMPETITIVE REPORT'!N34</f>
        <v>143</v>
      </c>
      <c r="O34" s="32">
        <f>SUM(O14:O33)</f>
        <v>309357.5862566768</v>
      </c>
      <c r="P34" s="32">
        <f>SUM(P14:P33)</f>
        <v>273093.53917353746</v>
      </c>
      <c r="Q34" s="32">
        <f>SUM(Q14:Q33)</f>
        <v>48743</v>
      </c>
      <c r="R34" s="32">
        <f>SUM(R14:R33)</f>
        <v>45144</v>
      </c>
      <c r="S34" s="66">
        <f>O34/P34-100%</f>
        <v>0.13278983894267582</v>
      </c>
      <c r="T34" s="32">
        <f>SUM(T14:T33)</f>
        <v>2471800.3848924744</v>
      </c>
      <c r="U34" s="33">
        <f>O34/N34</f>
        <v>2163.339764032705</v>
      </c>
      <c r="V34" s="32">
        <f>SUM(V14:V33)</f>
        <v>2781157.971149152</v>
      </c>
      <c r="W34" s="32">
        <f>SUM(W14:W33)</f>
        <v>396747</v>
      </c>
      <c r="X34" s="36">
        <f>SUM(X14:X33)</f>
        <v>445490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2009-12-17T13:12:51Z</dcterms:modified>
  <cp:category/>
  <cp:version/>
  <cp:contentType/>
  <cp:contentStatus/>
</cp:coreProperties>
</file>